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0650" tabRatio="913" activeTab="0"/>
  </bookViews>
  <sheets>
    <sheet name="1. Krycí list rozp" sheetId="1" r:id="rId1"/>
    <sheet name="000 - 1. Krycí list rozpočtu" sheetId="2" r:id="rId2"/>
    <sheet name="000 - 1. Rekapitulace rozpočtu " sheetId="3" r:id="rId3"/>
    <sheet name="000 - 3. Rozpočet s výkazem vým" sheetId="4" r:id="rId4"/>
    <sheet name="001 - 1. Krycí list rozpočtu" sheetId="5" r:id="rId5"/>
    <sheet name="001 - 1. Rekapitulace rozpočtu " sheetId="6" r:id="rId6"/>
    <sheet name="001 - 3. Rozpočet s výkazem vým" sheetId="7" r:id="rId7"/>
    <sheet name="DIO - 1. Krycí list rozpočtu" sheetId="8" r:id="rId8"/>
    <sheet name="DIO - 1. Rekapitulace rozpočtu " sheetId="9" r:id="rId9"/>
    <sheet name="DIO - 3. Rozpočet s výkazem vým" sheetId="10" r:id="rId10"/>
  </sheets>
  <definedNames>
    <definedName name="_xlnm.Print_Titles" localSheetId="1">'000 - 1. Krycí list rozpočtu'!$1:$3</definedName>
    <definedName name="_xlnm.Print_Titles" localSheetId="2">'000 - 1. Rekapitulace rozpočtu '!$7:$9</definedName>
    <definedName name="_xlnm.Print_Titles" localSheetId="3">'000 - 3. Rozpočet s výkazem vým'!$8:$10</definedName>
    <definedName name="_xlnm.Print_Titles" localSheetId="4">'001 - 1. Krycí list rozpočtu'!$1:$3</definedName>
    <definedName name="_xlnm.Print_Titles" localSheetId="5">'001 - 1. Rekapitulace rozpočtu '!$7:$9</definedName>
    <definedName name="_xlnm.Print_Titles" localSheetId="6">'001 - 3. Rozpočet s výkazem vým'!$8:$10</definedName>
    <definedName name="_xlnm.Print_Titles" localSheetId="7">'DIO - 1. Krycí list rozpočtu'!$1:$3</definedName>
    <definedName name="_xlnm.Print_Titles" localSheetId="8">'DIO - 1. Rekapitulace rozpočtu '!$7:$9</definedName>
    <definedName name="_xlnm.Print_Titles" localSheetId="9">'DIO - 3. Rozpočet s výkazem vým'!$8:$10</definedName>
  </definedNames>
  <calcPr fullCalcOnLoad="1"/>
</workbook>
</file>

<file path=xl/sharedStrings.xml><?xml version="1.0" encoding="utf-8"?>
<sst xmlns="http://schemas.openxmlformats.org/spreadsheetml/2006/main" count="1406" uniqueCount="610">
  <si>
    <t>KRYCÍ LIST ROZPOČTU</t>
  </si>
  <si>
    <t>Název stavby</t>
  </si>
  <si>
    <t>JKSO</t>
  </si>
  <si>
    <t>Název objektu</t>
  </si>
  <si>
    <t>EČO</t>
  </si>
  <si>
    <t>Místo</t>
  </si>
  <si>
    <t>IČO</t>
  </si>
  <si>
    <t>DIČ</t>
  </si>
  <si>
    <t>Objednatel</t>
  </si>
  <si>
    <t>Obec Kostelní Lhota</t>
  </si>
  <si>
    <t>00239267</t>
  </si>
  <si>
    <t>Projektant</t>
  </si>
  <si>
    <t>Ing. Jaroslav Čálek, Dr.Beneše 619/II., Poděbrady</t>
  </si>
  <si>
    <t>10223690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</si>
  <si>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</si>
  <si>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</si>
  <si>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</si>
  <si>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</si>
  <si>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</si>
  <si>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</si>
  <si>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</si>
  <si>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</si>
  <si>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</si>
  <si>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</si>
  <si>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</si>
  <si>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</si>
  <si>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</si>
  <si>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</si>
  <si>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</si>
  <si>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</si>
  <si>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</si>
  <si>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</si>
  <si>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</si>
  <si>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</si>
  <si>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</si>
  <si>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</si>
  <si>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</si>
  <si>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</si>
  <si>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</si>
  <si>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</si>
  <si>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</si>
  <si>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</si>
  <si>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</si>
  <si>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</si>
  <si>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</si>
  <si>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</si>
  <si>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</si>
  <si>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</si>
  <si>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</si>
  <si>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</si>
  <si>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</si>
  <si>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</si>
  <si>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</si>
  <si>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</si>
  <si>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</si>
  <si>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</si>
  <si>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</si>
  <si>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</si>
  <si>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</si>
  <si>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</si>
  <si>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</si>
  <si>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</si>
  <si>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</si>
  <si>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</si>
  <si>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</si>
  <si>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</si>
  <si>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</si>
  <si>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</si>
  <si>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</si>
  <si>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</si>
  <si>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</si>
  <si>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</si>
  <si>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</si>
  <si>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</si>
  <si>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</si>
  <si>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</si>
  <si>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</si>
  <si>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</si>
  <si>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</si>
  <si>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</si>
  <si>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</si>
  <si>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</si>
  <si>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</si>
  <si>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</si>
  <si>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</si>
  <si>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</si>
  <si>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</si>
  <si>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</si>
  <si>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</si>
  <si>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</si>
  <si>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</si>
  <si>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</si>
  <si>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</si>
  <si>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</si>
  <si>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</si>
  <si>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Všeobecné a předběžné položky</t>
  </si>
  <si>
    <t>Rezerva</t>
  </si>
  <si>
    <t>REKAPITULACE ROZPOČTU</t>
  </si>
  <si>
    <t>Objekt:   Všeobecné a předběžné položky</t>
  </si>
  <si>
    <t>Objednatel:   Obec Kostelní Lhota</t>
  </si>
  <si>
    <t xml:space="preserve">Zhotovitel: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</si>
  <si>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</si>
  <si>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</si>
  <si>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</si>
  <si>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</si>
  <si>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</si>
  <si>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</si>
  <si>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</si>
  <si>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000</t>
  </si>
  <si>
    <t>Celkem</t>
  </si>
  <si>
    <t>ROZPOČET S VÝKAZEM VÝMĚR</t>
  </si>
  <si>
    <t xml:space="preserve">EČO:   </t>
  </si>
  <si>
    <t xml:space="preserve">Zpracoval:   </t>
  </si>
  <si>
    <t>P.Č.</t>
  </si>
  <si>
    <t>KCN</t>
  </si>
  <si>
    <t>Kód položky</t>
  </si>
  <si>
    <t>MJ</t>
  </si>
  <si>
    <t>Množství celkem</t>
  </si>
  <si>
    <t>Cena jednotková</t>
  </si>
  <si>
    <t>R</t>
  </si>
  <si>
    <t>Kč</t>
  </si>
  <si>
    <t>kus</t>
  </si>
  <si>
    <t>Rekonstrukce chodníků podél II-611</t>
  </si>
  <si>
    <t>Objekt:   Rekonstrukce chodníků podél II-611</t>
  </si>
  <si>
    <t>Práce a dodávky HSV</t>
  </si>
  <si>
    <t>Zemní práce</t>
  </si>
  <si>
    <t>Zakládání</t>
  </si>
  <si>
    <t>Vodorovné konstrukce</t>
  </si>
  <si>
    <t>Komunikace</t>
  </si>
  <si>
    <t>Trubní vedení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</si>
  <si>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</si>
  <si>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</si>
  <si>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</si>
  <si>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</si>
  <si>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</si>
  <si>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</si>
  <si>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001</t>
  </si>
  <si>
    <t>111201101</t>
  </si>
  <si>
    <t>Odstranění křovin a stromů průměru kmene do 100 mm i s kořeny z celkové plochy do 1000 m2</t>
  </si>
  <si>
    <t>m2</t>
  </si>
  <si>
    <t>"konec úseku vlevo"  13,0*1</t>
  </si>
  <si>
    <t>111201109</t>
  </si>
  <si>
    <t>Úprava větví křovin a stromů</t>
  </si>
  <si>
    <t>m</t>
  </si>
  <si>
    <t>"Úprava větví křovin a stromů"</t>
  </si>
  <si>
    <t>"Úsek 1 - Pravostranný chodník"  16,2+4+9+10,2+24</t>
  </si>
  <si>
    <t>"Úsek 2 - Levostranný chodník"  19+13+13+4+10+21+15+13</t>
  </si>
  <si>
    <t>Součet</t>
  </si>
  <si>
    <t>112101101</t>
  </si>
  <si>
    <t>Kácení stromů listnatých D kmene do 300 mm</t>
  </si>
  <si>
    <t>"Úsek 2 - Levostranný chodník"</t>
  </si>
  <si>
    <t>"Nástupní plocha na ppč. 665/8 - vrba pr.30cm"  1</t>
  </si>
  <si>
    <t>112201101</t>
  </si>
  <si>
    <t>Odstranění pařezů D do 300 mm</t>
  </si>
  <si>
    <t>221</t>
  </si>
  <si>
    <t>113106121</t>
  </si>
  <si>
    <t>Rozebrání dlažeb nebo dílců komunikací pro pěší z betonových dlaždic</t>
  </si>
  <si>
    <t>"Úsek 1 - Pravostranný chodník"</t>
  </si>
  <si>
    <t>(77*1,7)+(69*1,7)+(30*1,5)+(7,5*1,5)</t>
  </si>
  <si>
    <t>Mezisoučet</t>
  </si>
  <si>
    <t>(2*2,5)+(38*1,75)+(8*1,75)+(19,5*1,75)+(10*(1,75+2,15)/2)+(46*(2,05+2,15)/2)+(10,5*2,05)</t>
  </si>
  <si>
    <t>(1,8*1,8)+(29*2,05)+(15,5*2,05)+(15,5*2,05)+(31*2,05)</t>
  </si>
  <si>
    <t>"vjezdy - dlažba 60/40" (5*1,75)+(4*1,75)+(4*2,05)</t>
  </si>
  <si>
    <t>113106161</t>
  </si>
  <si>
    <t>Rozebrání dlažeb vozovek pl do 50 m2 z drobných kostek do lože z kameniva těženého</t>
  </si>
  <si>
    <t>"vjezdy - dlažební kostky" (3,5*2,05)</t>
  </si>
  <si>
    <t>113107130</t>
  </si>
  <si>
    <t>Odstranění podkladu pl do 50 m2 z betonu prostého tl 100 mm</t>
  </si>
  <si>
    <t>"Úsek 1 - Pravostranný chodník" (5*1,7)</t>
  </si>
  <si>
    <t>"Úsek 2 - Levostranný chodník"  (12,5*1,5)</t>
  </si>
  <si>
    <t>113107131</t>
  </si>
  <si>
    <t>Odstranění podkladu pl do 50 m2 z betonu prostého tl 150 mm</t>
  </si>
  <si>
    <t>"vjezdy - betonové" (7,5*1,7)+(3,5*2)+(4*1)</t>
  </si>
  <si>
    <t>"vjezdy - betonové" ((4*2,05)*2)+((3,5*2,05)*2)</t>
  </si>
  <si>
    <t>113107142</t>
  </si>
  <si>
    <t>Odstranění podkladu pl do 50 m2 živičných tl 100 mm</t>
  </si>
  <si>
    <t>"vjezdy - asfaltové" (5,5*2,05)</t>
  </si>
  <si>
    <t>113107181</t>
  </si>
  <si>
    <t>Odstranění podkladu pl přes 50 do 200 m2 živičných tl 50 mm</t>
  </si>
  <si>
    <t>(2,5*2,5)</t>
  </si>
  <si>
    <t>(52,5*(1,7+1,6)/2)+(13*(1,9+3,5)/2)+(7,5*3,5)</t>
  </si>
  <si>
    <t>113202111</t>
  </si>
  <si>
    <t>Vytrhání obrub krajníků obrubníků stojatých</t>
  </si>
  <si>
    <t>"betonové obruníky"  10+17,5+4+73,5+82,5+26+7,5+1,7</t>
  </si>
  <si>
    <t>"kamenné krajníky"  42,5</t>
  </si>
  <si>
    <t>2,5+2,5+1+2,1+52,5+92,5+13+3+3+1,5+1,5+2,1+83,5+30+2,1</t>
  </si>
  <si>
    <t>120001101</t>
  </si>
  <si>
    <t>Příplatek za ztížení vykopávky v blízkosti podzemního vedení</t>
  </si>
  <si>
    <t>m3</t>
  </si>
  <si>
    <t>"25% z odkopávek"  355,047*0,25</t>
  </si>
  <si>
    <t>"Rýha pro chráničky kabelů O2"     (0,36*0,40)*100</t>
  </si>
  <si>
    <t>122202202</t>
  </si>
  <si>
    <t>Odkopávky a prokopávky nezapažené pro silnice objemu do 1000 m3 v hornině tř. 3</t>
  </si>
  <si>
    <t>"0,00000 - 0,02495"  24,95*2,312*0,21</t>
  </si>
  <si>
    <t>"0,02495 - 0,02925 - sjezd" 4,30*2,312*0,31</t>
  </si>
  <si>
    <t>"0,02925 - 0,039000"  9,75*2,312*0,21</t>
  </si>
  <si>
    <t>"0,03900 - 0,06900"  30*2,05*0,21</t>
  </si>
  <si>
    <t>"0,06900 - 0,07350 stáv.sjezd"  5,5*0,80*0,35</t>
  </si>
  <si>
    <t>"0,07350 - 0,20335"  129,85*((2,05+2,1)/2)*0,21</t>
  </si>
  <si>
    <t>"0,20335 - 0,20735 - sjezd"  5*2,65*0,31</t>
  </si>
  <si>
    <t>"0,20735 - 0,22435"  17*2,05*0,21</t>
  </si>
  <si>
    <t>"0,22435 - 0,22985 - sjezd" 6,5*2,65*0,31</t>
  </si>
  <si>
    <t>"0,22985 - 0,26640"  36,55*((1,8+2,05)/2)*0,21</t>
  </si>
  <si>
    <t>"0,26640 - 0,27340 -sjezd"  8*2,50*0,31</t>
  </si>
  <si>
    <t>"0,27340 - 0,28035"  6,95*1,8*0,21</t>
  </si>
  <si>
    <t>"chodník - úprava pro přecházení ppč.1463"  14*2*0,21</t>
  </si>
  <si>
    <t>"0,00000 - úprava pro přecházení ppč.1463"  ((1,75*2,5)+(3,5*1,5))*0,21</t>
  </si>
  <si>
    <t>"0,00000 - 0,03950"  39,5*2,05*0,21</t>
  </si>
  <si>
    <t>"0,03950 - 0,04450 - sjezd"  7*2,65*0,31</t>
  </si>
  <si>
    <t>"0,04450 - 0,05360"  9,1*2,05*0,21</t>
  </si>
  <si>
    <t>"0,05360 - 0,05860 - sjezd"  6*2,65*0,31</t>
  </si>
  <si>
    <t>"0,05860 - 0,07785"  19,25*2,05*0,21</t>
  </si>
  <si>
    <t>"0,07785 - 0,08185 - sjezd"  5*2,65*0,31</t>
  </si>
  <si>
    <t>"0,08185 - 0,09123"  9,38*((2,05+2,25)/2)*0,21</t>
  </si>
  <si>
    <t>"0,09123 - 0,09523 - sjezd" 5*2,85*0,31</t>
  </si>
  <si>
    <t>"0,09523 - 0,11572"  20,49*2,25*0,21</t>
  </si>
  <si>
    <t>"0,11573 - 0,12073 - sjezd"  6*((2,65+2,85)/2)*0,31</t>
  </si>
  <si>
    <t>"0,12073 - 0,14223"  21,5*((2,05+2,15)/2)*0,21</t>
  </si>
  <si>
    <t>"0,14223 - 0,14623 - sjezd"  5,0*((2,85+3,0)/2)*0,31</t>
  </si>
  <si>
    <t>"0,14623 - 0,14998"  3,75*2,30*0,21</t>
  </si>
  <si>
    <t>"0,14998 - 0,15398 - sjezd"  5,0*3,0*0,31</t>
  </si>
  <si>
    <t>"0,15398 - 0,16398"  10*2,30*0,21</t>
  </si>
  <si>
    <t>"0,16398 - rozšíření - chodník"  4,1*1*0,21</t>
  </si>
  <si>
    <t>"0,16398 - rozšíření - komunikace" ((1,7*10)/2)*0,41</t>
  </si>
  <si>
    <t>"0,16848 - rozšíření - komunikace"  ((5*5)/2) *0,41</t>
  </si>
  <si>
    <t>"0,16923 - rozšíření - chodník"  ((3*1,5)+(1,5*1,5))*0,21</t>
  </si>
  <si>
    <t>"0,16848 - 0,19123"  22,75*2,20*0,21</t>
  </si>
  <si>
    <t>"0,19123 - 0,20173 - sjezd"  11,5*2,9*0,31</t>
  </si>
  <si>
    <t>"0,20173 - 0,21548"  13,75*((2,3+2,15)/2)*0,21</t>
  </si>
  <si>
    <t>"0,21548 - 0,21948 - sjezd"  5*((2,9+2,85)/2)*0,31</t>
  </si>
  <si>
    <t>"0,21948 - 0,23473"  15,25*((2,10+2,20)/2)*0,21</t>
  </si>
  <si>
    <t>"0,23473 - 0,23873 - sjezd"  5*2,85*0,31</t>
  </si>
  <si>
    <t>"0,23873 - 0,25760"  18,87*2,05*0,21</t>
  </si>
  <si>
    <t>"0,25760 - 0,26160 - sjezd"  5*2,65*0,31</t>
  </si>
  <si>
    <t>"0,26160 - 0,28235"  20,75*2,05*0,21</t>
  </si>
  <si>
    <t>122202209</t>
  </si>
  <si>
    <t>Příplatek k odkopávkám a prokopávkám pro silnice v hornině tř. 3 za lepivost</t>
  </si>
  <si>
    <t>307,073</t>
  </si>
  <si>
    <t>132201101</t>
  </si>
  <si>
    <t>Hloubení rýh š do 600 mm v hornině tř. 3 objemu do 100 m3</t>
  </si>
  <si>
    <t>"Rýha - prohloubení pro obruby"</t>
  </si>
  <si>
    <t>"0,00000 - 0,02495"  24,95*0,6*0,1</t>
  </si>
  <si>
    <t>"0,02925 - 0,039000"  9,75*0,6*0,1</t>
  </si>
  <si>
    <t>"0,03900 - 0,06900"  30*0,6*0,1</t>
  </si>
  <si>
    <t>"0,07350 - 0,20335"  129,85*0,6*0,1</t>
  </si>
  <si>
    <t>"0,20735 - 0,22435"  17*0,6*0,1</t>
  </si>
  <si>
    <t>"0,22985 - 0,26640"  36,55*0,6*0,1</t>
  </si>
  <si>
    <t>"0,27340 - 0,28035"  (6,95+1,5)*0,6*0,1</t>
  </si>
  <si>
    <t>"chodník - úprava pro přecházení ppč.1463"  14*0,6*0,1</t>
  </si>
  <si>
    <t>"0,00000 - úprava pro přecházení ppč.1463"  3,5*0,6*0,1</t>
  </si>
  <si>
    <t>"0,00000 - 0,03950"  39,5*0,6*0,1</t>
  </si>
  <si>
    <t>"0,04450 - 0,05360"  9,1*0,6*0,1</t>
  </si>
  <si>
    <t>"0,05860 - 0,07785"  19,25*0,6*0,1</t>
  </si>
  <si>
    <t>"0,08185 - 0,09123"  9,38*0,6*0,1</t>
  </si>
  <si>
    <t>"0,09523 - 0,11572"  20,49*0,6*0,1</t>
  </si>
  <si>
    <t>"0,12073 - 0,14223"  21,5*0,6*0,1</t>
  </si>
  <si>
    <t>"0,14623 - 0,14998"  3,75*0,6*0,1</t>
  </si>
  <si>
    <t>"0,15398 - 0,16398"  10*0,6*0,1</t>
  </si>
  <si>
    <t>"0,16398 - rozšíření - chodník"  1*0,6*0,1</t>
  </si>
  <si>
    <t>"0,16398 - rozšíření - komunikace" 3*0,6*0,1</t>
  </si>
  <si>
    <t>"0,16848 - rozšíření - komunikace"  3*0,6*0,1</t>
  </si>
  <si>
    <t>"0,16923 - rozšíření - chodník"  3*0,6*0,1</t>
  </si>
  <si>
    <t>"0,16848 - 0,19123"  22,75*0,6*0,1</t>
  </si>
  <si>
    <t>"0,20173 - 0,21548"  13,75*0,6*0,1</t>
  </si>
  <si>
    <t>"0,21948 - 0,23473"  15,25*0,6*0,1</t>
  </si>
  <si>
    <t>"0,23873 - 0,25760"  18,87*0,6*0,1</t>
  </si>
  <si>
    <t>"0,26160 - 0,28235"  (20,75+1,8)*0,6*0,1</t>
  </si>
  <si>
    <t>"- rýha pro odvětrání zdiva"</t>
  </si>
  <si>
    <t>(6,2+10,2+13,4+16,2+13,3+15,2+10,7+10,2+10,2)*0,26*0,3</t>
  </si>
  <si>
    <t>(20,7+9,8+7,7+11,7+5,7+16,2+4+6,9+11,2+13,7+9,4)*0,26*0,3</t>
  </si>
  <si>
    <t>132201109</t>
  </si>
  <si>
    <t>Příplatek za lepivost k hloubení rýh š do 600 mm v hornině tř. 3</t>
  </si>
  <si>
    <t>162201401</t>
  </si>
  <si>
    <t>Vodorovné přemístění větví stromů listnatých do 1 km D kmene do 300 mm</t>
  </si>
  <si>
    <t>162201411</t>
  </si>
  <si>
    <t>Vodorovné přemístění kmenů stromů listnatých do 1 km D kmene do 300 mm</t>
  </si>
  <si>
    <t>"na skládku obbce do 1km"  1</t>
  </si>
  <si>
    <t>162201421</t>
  </si>
  <si>
    <t>Vodorovné přemístění pařezů do 1 km D do 300 mm</t>
  </si>
  <si>
    <t>"na skládku obce do 1km"  1</t>
  </si>
  <si>
    <t>162401102</t>
  </si>
  <si>
    <t>Vodorovné přemístění do 2000 m výkopku z horniny tř. 1 až 4</t>
  </si>
  <si>
    <t>"na meziskládku obce do 2km"  307,073+47,974+14,4</t>
  </si>
  <si>
    <t>"dovoz zpět na terénní úpravy"  12,0+23,319+20,728+5,4</t>
  </si>
  <si>
    <t>167101101</t>
  </si>
  <si>
    <t>Nakládání výkopku z hornin tř. 1 až 4 do 100 m3</t>
  </si>
  <si>
    <t>"z meziskládky obce zpět na terénní úpravy"  12,0+23,319+20,728+5,4</t>
  </si>
  <si>
    <t>171201201</t>
  </si>
  <si>
    <t>Uložení sypaniny na skládky</t>
  </si>
  <si>
    <t>355,047</t>
  </si>
  <si>
    <t>175101101</t>
  </si>
  <si>
    <t>Obsyp potrubí bez prohození sypaniny z hornin tř. 1 až 4 uloženým do 3 m od kraje výkopu</t>
  </si>
  <si>
    <t>"odpočet obetonování chráničky kabelů O2"     -((0,30*0,30)*100)</t>
  </si>
  <si>
    <t>175101109</t>
  </si>
  <si>
    <t>Příplatek k obsypu potrubí sypaninou uloženou do 3 m od kraje výkopu za prohození sypaniny</t>
  </si>
  <si>
    <t>181101102</t>
  </si>
  <si>
    <t>Úprava pláně v zářezech v hornině tř. 1 až 4 se zhutněním</t>
  </si>
  <si>
    <t>"0,00000 - 0,02495"  24,95*2,312</t>
  </si>
  <si>
    <t>"0,02495 - 0,02925 - sjezd" 4,30*2,312</t>
  </si>
  <si>
    <t>"0,02925 - 0,039000"  9,75*2,312</t>
  </si>
  <si>
    <t>"0,03900 - 0,06900"  30*2,05</t>
  </si>
  <si>
    <t>"0,06900 - 0,07350 stáv.sjezd"  4,5*0,80</t>
  </si>
  <si>
    <t>"0,07350 - 0,20335"  129,85*((2,05+2,1)/2)</t>
  </si>
  <si>
    <t>"0,20335 - 0,20735 - sjezd"  5*2,65</t>
  </si>
  <si>
    <t>"0,20735 - 0,22435"  17*2,05</t>
  </si>
  <si>
    <t>"0,22435 - 0,22985 - sjezd" 6,5*2,65</t>
  </si>
  <si>
    <t>"0,22985 - 0,26640"  36,55*((1,8+2,05)/2)</t>
  </si>
  <si>
    <t>"0,26640 - 0,27340 -sjezd"  8*2,50</t>
  </si>
  <si>
    <t>"0,27340 - 0,28035"  6,95*1,8</t>
  </si>
  <si>
    <t>"chodník - úprava pro přecházení ppč.1463"  14*2</t>
  </si>
  <si>
    <t>"0,00000 - úprava pro přecházení ppč.1463"  ((1,75*2,5)+(3,5*1,5))</t>
  </si>
  <si>
    <t>"0,00000 - 0,03950"  39,5*2,05</t>
  </si>
  <si>
    <t>"0,03950 - 0,04450 - sjezd"  6*2,65</t>
  </si>
  <si>
    <t>"0,04450 - 0,05360"  9,1*2,05</t>
  </si>
  <si>
    <t>"0,05360 - 0,05860 - sjezd"  6*2,65</t>
  </si>
  <si>
    <t>"0,05860 - 0,07785"  19,25*2,05</t>
  </si>
  <si>
    <t>"0,07785 - 0,08185 - sjezd"  5*2,65</t>
  </si>
  <si>
    <t>"0,08185 - 0,09123"  9,38*((2,05+2,25)/2)</t>
  </si>
  <si>
    <t>"0,09123 - 0,09523 - sjezd" 5*2,85</t>
  </si>
  <si>
    <t>"0,09523 - 0,11572"  20,49*2,25</t>
  </si>
  <si>
    <t>"0,11573 - 0,12073 - sjezd"  6*((2,65+2,85)/2)</t>
  </si>
  <si>
    <t>"0,12073 - 0,14223"  21,5*((2,05+2,15)/2)</t>
  </si>
  <si>
    <t>"0,14223 - 0,14623 - sjezd"  5,0*((2,85+3,0)/2)</t>
  </si>
  <si>
    <t>"0,14623 - 0,14998"  3,75*2,30</t>
  </si>
  <si>
    <t>"0,14998 - 0,15398 - sjezd"  5,0*3,0</t>
  </si>
  <si>
    <t>"0,15398 - 0,16398"  10*2,30</t>
  </si>
  <si>
    <t>"0,16398 - rozšíření - chodník"  4,1*1</t>
  </si>
  <si>
    <t>"0,16398 - rozšíření - komunikace" ((1,7*10)/2)</t>
  </si>
  <si>
    <t>"0,16848 - rozšíření - komunikace"  ((5*5)/2)</t>
  </si>
  <si>
    <t>"0,16923 - rozšíření - chodník"  ((3*1,5)+(1,5*1,5))</t>
  </si>
  <si>
    <t>"0,16848 - 0,19123"  22,75*2,20</t>
  </si>
  <si>
    <t>"0,19123 - 0,20173 - sjezd"  11,5*2,9</t>
  </si>
  <si>
    <t>"0,20173 - 0,21548"  13,75*((2,3+2,15)/2)</t>
  </si>
  <si>
    <t>"0,21548 - 0,21948 - sjezd"  5*((2,9+2,85)/2)</t>
  </si>
  <si>
    <t>"0,21948 - 0,23473"  15,25*((2,10+2,20)/2)</t>
  </si>
  <si>
    <t>"0,23473 - 0,23873 - sjezd"  5*2,85</t>
  </si>
  <si>
    <t>"0,23873 - 0,25760"  18,87*2,05</t>
  </si>
  <si>
    <t>"0,25760 - 0,26160 - sjezd"  5*2,65</t>
  </si>
  <si>
    <t>"0,26160 - 0,28235"  20,75*2,05</t>
  </si>
  <si>
    <t>002</t>
  </si>
  <si>
    <t>211561111</t>
  </si>
  <si>
    <t>Výplň odvodňovacích žeber kamenivem hrubým drceným frakce 4 až 8 mm</t>
  </si>
  <si>
    <t>"- rýha pro odvětrání zdiva - výplň ŠD fr.4/8mm"</t>
  </si>
  <si>
    <t>(6,2+10,2+13,4+16,2+13,3+15,2+10,7+10,2+10,2)*0,35*0,3</t>
  </si>
  <si>
    <t>"- rýha pro odvětrání zdiva  - výplň ŠD fr.4/8mm"</t>
  </si>
  <si>
    <t>(20,7+9,8+7,7+11,7+5,7+16,2+4+6,9+11,2+13,7+9,4)*0,35*0,3</t>
  </si>
  <si>
    <t>312</t>
  </si>
  <si>
    <t>462511163</t>
  </si>
  <si>
    <t>Zhutněný zához ze stávajícího podkladu</t>
  </si>
  <si>
    <t>"Zhutněný zához ze stávajícího podkladu obrub sjezdu 150x250x1000"</t>
  </si>
  <si>
    <t>(4,3+0,8+4,5+0,8+4+0,8+5,5+0,8+7+0,8+1,7)*((0,5*0,5)/2)</t>
  </si>
  <si>
    <t>(6+0,8+5+0,8+4+0,8+4+0,8+5+0,8+4+0,8+4+0,8+10,5+0,8+4+0,8+4+0,8+4+0,8+1,7)*((0,5*0,5)/2)</t>
  </si>
  <si>
    <t>564851111</t>
  </si>
  <si>
    <t>Podklad ze štěrkodrtě ŠD tl 150 mm</t>
  </si>
  <si>
    <t>"0,00000 - 0,02495"  24,95*1,597</t>
  </si>
  <si>
    <t>"0,02925 - 0,039000"  9,75*1,597</t>
  </si>
  <si>
    <t>"0,03900 - 0,06900"  30*1,7</t>
  </si>
  <si>
    <t>"0,07350 - 0,20335"  129,85*((1,7+1,75)/2)</t>
  </si>
  <si>
    <t>"0,20735 - 0,22435"  17*1,7</t>
  </si>
  <si>
    <t>"0,22985 - 0,26640"  36,55*((1,5+1,7)/2)</t>
  </si>
  <si>
    <t>"0,27340 - 0,28035"  6,95*1,5</t>
  </si>
  <si>
    <t>"chodník - úprava pro přecházení ppč.1463"  14*1,85</t>
  </si>
  <si>
    <t>"0,00000 - úprava pro přecházení ppč.1463"  ((1,75*2,5)+(3,5*1,4))</t>
  </si>
  <si>
    <t>"0,00000 - 0,03950"  39,5*1,7</t>
  </si>
  <si>
    <t>"0,04450 - 0,05360"  9,1*1,7</t>
  </si>
  <si>
    <t>"0,05860 - 0,07785"  19,25*1,7</t>
  </si>
  <si>
    <t>"0,08185 - 0,09123"  9,38*((1,7+1,9)/2)</t>
  </si>
  <si>
    <t>"0,09523 - 0,11572"  20,49*1,9</t>
  </si>
  <si>
    <t>"0,12073 - 0,14223"  21,5*((1,7+1,8)/2)</t>
  </si>
  <si>
    <t>"0,14623 - 0,14998"  3,75*2,0</t>
  </si>
  <si>
    <t>"0,15398 - 0,16398"  10*2,0</t>
  </si>
  <si>
    <t>"0,16398 - rozšíření - chodník"  3,8*1</t>
  </si>
  <si>
    <t>"0,16923 - rozšíření - chodník"  ((3*1,4)+(1,5*1,4))</t>
  </si>
  <si>
    <t>"0,16848 - 0,19123"  22,75*1,85</t>
  </si>
  <si>
    <t>"0,20173 - 0,21548"  13,75*((1,95+1,8)/2)</t>
  </si>
  <si>
    <t>"0,21948 - 0,23473"  15,25*((1,75+1,85)/2)</t>
  </si>
  <si>
    <t>"0,23873 - 0,25760"  18,87*1,7</t>
  </si>
  <si>
    <t>"0,26160 - 0,28235"  20,75*1,7</t>
  </si>
  <si>
    <t>564871111</t>
  </si>
  <si>
    <t>Podklad ze štěrkodrtě ŠD tl 250 mm</t>
  </si>
  <si>
    <t>"Úsek 1 - Pravostranný chodník - konstrukce sjezdu"</t>
  </si>
  <si>
    <t>"0,02495 - 0,02925 - sjezd" 4,30*1,7</t>
  </si>
  <si>
    <t>"0,06900 - 0,07350 stáv.sjezd"  4,5*0,25</t>
  </si>
  <si>
    <t>"0,20335 - 0,20735 - sjezd"  4*2,30</t>
  </si>
  <si>
    <t>"0,22435 - 0,22985 - sjezd" 5,5*2,30</t>
  </si>
  <si>
    <t>"0,26640 - 0,27340 -sjezd"  7*2,05</t>
  </si>
  <si>
    <t>"Úsek 2 - Levostranný chodník - konstrukce sjezdu"</t>
  </si>
  <si>
    <t>"0,03950 - 0,04450 - sjezd"  6*2,5</t>
  </si>
  <si>
    <t>"0,05360 - 0,05860 - sjezd"  5*2,5</t>
  </si>
  <si>
    <t>"0,07785 - 0,08185 - sjezd"  4*2,5</t>
  </si>
  <si>
    <t>"0,09123 - 0,09523 - sjezd" 4*2,7</t>
  </si>
  <si>
    <t>"0,11573 - 0,12073 - sjezd"  5*((2,5+2,7)/2)</t>
  </si>
  <si>
    <t>"0,14223 - 0,14623 - sjezd"  4,0*((2,7+2,85)/2)</t>
  </si>
  <si>
    <t>"0,14998 - 0,15398 - sjezd"  4,0*2,85</t>
  </si>
  <si>
    <t>"0,19123 - 0,20173 - sjezd"  10,5*2,75</t>
  </si>
  <si>
    <t>"0,21548 - 0,21948 - sjezd"  4*((2,75+2,7)/2)</t>
  </si>
  <si>
    <t>"0,23473 - 0,23873 - sjezd"  4*2,7</t>
  </si>
  <si>
    <t>"0,25760 - 0,26160 - sjezd"  4*2,5</t>
  </si>
  <si>
    <t>565145111</t>
  </si>
  <si>
    <t>Asfaltový beton vrstva podkladní AKO 11 (obalované kamenivo OKS) tl 60 mm š do 3 m</t>
  </si>
  <si>
    <t>"Úsek 2 - Levostranný chodník - konstrukce rozšíření komunikace"</t>
  </si>
  <si>
    <t>567122114</t>
  </si>
  <si>
    <t>Podklad z kameniva zpevněného cementem KSC I tl 150 mm</t>
  </si>
  <si>
    <t>569903311</t>
  </si>
  <si>
    <t>Zřízení zemních krajnic se zhutněním</t>
  </si>
  <si>
    <t>"Zemní krajnice u parkových obrub chodníku 500x250x50mm"</t>
  </si>
  <si>
    <t>(24,95+9,75+30+129,85+17+36,55+6,95)*((0,3*0,3)/2)</t>
  </si>
  <si>
    <t>(15+14+2+39,5+9,1+19,25+9,38+20,49+21,5+3,75+10+3,8+1,5+2,5+22,75+13,75+15,25+18,87+20,75)*((0,3*0,3)/2)</t>
  </si>
  <si>
    <t>573211111</t>
  </si>
  <si>
    <t>Postřik živičný spojovací z asfaltu v množství do 0,70 kg/m2</t>
  </si>
  <si>
    <t>577144111</t>
  </si>
  <si>
    <t>Asfaltový beton vrstva obrusná ACO 11 (ABS) tř. I tl 50 mm š do 3 m z nemodifikovaného asfaltu</t>
  </si>
  <si>
    <t>"0,16398 - rozšíření - komunikace" ((1,8*10)/2)</t>
  </si>
  <si>
    <t>"0,16848 - rozšíření - komunikace"  ((5,1*5,1)/2)</t>
  </si>
  <si>
    <t>596211123</t>
  </si>
  <si>
    <t>Kladení zámkové dlažby komunikací pro pěší tl 60 mm skupiny B pl přes 300 m2</t>
  </si>
  <si>
    <t>"Úsek 1 - Pravostranný chodník - zámková dlažba 20/10/6 přírodní dekor žlutá"</t>
  </si>
  <si>
    <t>"Úsek 2 - Levostranný chodník - zámková dlažba 20/10/6 přírodní dekor žlutá"</t>
  </si>
  <si>
    <t>592</t>
  </si>
  <si>
    <t>592453080</t>
  </si>
  <si>
    <t>dlažba 20 x 10 x 6 cm přírodní</t>
  </si>
  <si>
    <t>"zámková dlažba 20/10/6 - přírodní"</t>
  </si>
  <si>
    <t>"celková výměra zámkové dlažby 20/10/6 pol.38"   872,445</t>
  </si>
  <si>
    <t>"odpočet - zámková dlažba 20/10/6 dekor žlutá - 0,5%"  -44,67</t>
  </si>
  <si>
    <t>"odpočet - zámková dlažba 20/10/6 pro nevidomé červená - signální a varovný pás"</t>
  </si>
  <si>
    <t>"odpočet - místo pro přecházení MK ppč.1463 "      -(((4+3)*0,4)+((1,2+5,2)*0,8))</t>
  </si>
  <si>
    <t>"konec pravostranného úseku km 0,28035"             -(1,50*0,4)</t>
  </si>
  <si>
    <t>"místo pro přecházení MK ppč.665/8 "    -(((3+3)*0,4)+((2,75+3)*0,8))</t>
  </si>
  <si>
    <t>"konec levostranného úseku km 0,28235"  -(1,75*0,4)</t>
  </si>
  <si>
    <t>811,555*1,01</t>
  </si>
  <si>
    <t>592452680</t>
  </si>
  <si>
    <t>dlažba 20 x 10 x 6 cm žlutá</t>
  </si>
  <si>
    <t>"zámková dlažba 20/10/6 dekor žlutá - 0,5%"  44,67</t>
  </si>
  <si>
    <t>44,67*1,01</t>
  </si>
  <si>
    <t>592452670</t>
  </si>
  <si>
    <t>dlažba pro nevidomé 20 x 10 x 6 cm červená</t>
  </si>
  <si>
    <t>"zámková dlažba 20/10/6 pro nevidomé červená - signální a varovný pás"</t>
  </si>
  <si>
    <t>"místo pro přecházení MK ppč.1463 "      (((4+3)*0,4)+((1,2+5,2)*0,8))</t>
  </si>
  <si>
    <t>"konec pravostranného úseku km 0,28035"  1,50*0,4</t>
  </si>
  <si>
    <t>"místo pro přecházení MK ppč.665/8 "    (((3+3)*0,4)+((2,75+3)*0,8))</t>
  </si>
  <si>
    <t>"konec levostranného úseku km 0,28235"  1,75*0,4</t>
  </si>
  <si>
    <t>16,22*1,01</t>
  </si>
  <si>
    <t>596211114</t>
  </si>
  <si>
    <t>Příplatek za kombinaci dvou barev u kladení betonových dlažeb komunikací pro pěší tl 60 mm skupiny A</t>
  </si>
  <si>
    <t>"pol. 38"  872,445</t>
  </si>
  <si>
    <t>596211222</t>
  </si>
  <si>
    <t>Kladení zámkové dlažby komunikací pro pěší tl 80 mm skupiny B pl do 300 m2</t>
  </si>
  <si>
    <t>"Úsek 1 - Pravostranný chodník - konstrukce sjezdu - zám.dlažba 20/10/8 přír.+dekor"</t>
  </si>
  <si>
    <t>"Úsek 2 - Levostranný chodník - konstrukce sjezdu - zám.dlažba 20/10/8 přír.+dekor"</t>
  </si>
  <si>
    <t>592453110</t>
  </si>
  <si>
    <t>dlažba 20 x 10 x 8 cm přírodní</t>
  </si>
  <si>
    <t>"zámková dlažba 20/10/8 přírodní "</t>
  </si>
  <si>
    <t>"celková výměra zámkové dlažby 80mm pol.43"    189,01</t>
  </si>
  <si>
    <t>"odpočet - vjezdy - pravá strana"  -((6,3+4,5+4+5,5+7)*0,4)</t>
  </si>
  <si>
    <t>"odpočet - vjezdy - levá strana "   -((6+5+4+4+5+4+4+10,5+4+4+4)*0,4)</t>
  </si>
  <si>
    <t>156,29*1,01</t>
  </si>
  <si>
    <t>592452671</t>
  </si>
  <si>
    <t>dlažba pro nevidomé 20 x 10 x 8 cm červená</t>
  </si>
  <si>
    <t>"zámková dlažba 20/10/6 pro nevidomé červená - sjezdy - signální a varovný pás"</t>
  </si>
  <si>
    <t>"vjezdy - pravá strana"  (6,3+4,5+4+5,5+7)*0,4</t>
  </si>
  <si>
    <t>"vjezdy - levá strana "   (6+5+4+4+5+4+4+10,5+4+4+4)*0,4</t>
  </si>
  <si>
    <t>32,72*1,01</t>
  </si>
  <si>
    <t>271</t>
  </si>
  <si>
    <t>899623161</t>
  </si>
  <si>
    <t>Obetonování potrubí betonem prostým tř. C 20/25 v otevřeném výkopu</t>
  </si>
  <si>
    <t>"Chráničky kabelů O2"     (0,30*0,30)*100</t>
  </si>
  <si>
    <t>"- odpočet chrániček"     -(0,02*100)</t>
  </si>
  <si>
    <t>911111111</t>
  </si>
  <si>
    <t>Montáž zábradlí ocelového zabetonovaného</t>
  </si>
  <si>
    <t>"úprava chodníku vpravo km 0,00000 - 0,03900 viz výkres PD"  24,44+10,44</t>
  </si>
  <si>
    <t>553</t>
  </si>
  <si>
    <t>553912131</t>
  </si>
  <si>
    <t>Dodávka zábradlí - komplet</t>
  </si>
  <si>
    <t>kg</t>
  </si>
  <si>
    <t>"úprava chodníku vpravo km 0,00000 - 0,03900 viz výkres PD dl. 24,44+10,44m"</t>
  </si>
  <si>
    <t>508,9+220,4</t>
  </si>
  <si>
    <t>914111111</t>
  </si>
  <si>
    <t>Montáž svislé dopravní značky do velikosti 1 m2 - Komplet</t>
  </si>
  <si>
    <t>"Nová dopravní značka Z4a - místo pro přecházení MK ppč.1463"  1</t>
  </si>
  <si>
    <t>915121111</t>
  </si>
  <si>
    <t>Vodorovné dopravní značení šířky 250 mm bílou barvou vodící čáry</t>
  </si>
  <si>
    <t>"Úsek 2 - Levostranný chodník - úprava rozšíření komunikace"</t>
  </si>
  <si>
    <t>"místo pro přecházení MK ppč.1463 - vodící čára V4"      25+23+18</t>
  </si>
  <si>
    <t>"místo pro přecházení MK ppč.665/8 - vodící čára V4"    17+12+12</t>
  </si>
  <si>
    <t>915491211</t>
  </si>
  <si>
    <t>Osazení vodícího proužku z betonových desek do betonového lože tl do 100 mm š proužku 250 mm</t>
  </si>
  <si>
    <t>"úprava v km 0,00000 - 0,039000"  39</t>
  </si>
  <si>
    <t>592185610</t>
  </si>
  <si>
    <t>krajník silniční betonový 50x25x8 cm</t>
  </si>
  <si>
    <t>39*2*1,01</t>
  </si>
  <si>
    <t>915491219</t>
  </si>
  <si>
    <t>Dodávka + osazení vodícího pásu přechodu</t>
  </si>
  <si>
    <t>"Úprava míst pro přecházení"  6,25+4,25</t>
  </si>
  <si>
    <t>915611111</t>
  </si>
  <si>
    <t>Předznačení vodorovného liniového značení</t>
  </si>
  <si>
    <t>916131213</t>
  </si>
  <si>
    <t>Osazení silničního obrubníku betonového stojatého s boční opěrou do lože z betonu prostého</t>
  </si>
  <si>
    <t>"Obruby nástupních ploch a vjezdů silniční 150x250x1000"</t>
  </si>
  <si>
    <t>39+4,3+0,8+4,5+0,8+4+0,8+5,5+0,8+7+0,8+1,7</t>
  </si>
  <si>
    <t>4+3+6+0,8+5+0,8+4+0,8+4+0,8+5+0,8+4+0,8+4+0,8+3+3+10,5+0,8+4+0,8+4+0,8+4+0,8+1,7</t>
  </si>
  <si>
    <t>592174600</t>
  </si>
  <si>
    <t>obrubník betonový chodníkový 100x15x25 cm</t>
  </si>
  <si>
    <t>148*1,01</t>
  </si>
  <si>
    <t>916231213</t>
  </si>
  <si>
    <t>Osazení chodníkového obrubníku betonového stojatého s boční opěrou do lože z betonu prostého</t>
  </si>
  <si>
    <t>"Parkové obruby chodníku 500x250x50mm"</t>
  </si>
  <si>
    <t>24,95+9,75+30+129,85+17+36,55+6,95</t>
  </si>
  <si>
    <t>15+14+2+39,5+9,1+19,25+9,38+20,49+21,5+3,75+10+3,8+1,5+2,5+22,75+13,75+15,25+18,87+20,75</t>
  </si>
  <si>
    <t>592173050</t>
  </si>
  <si>
    <t>obrubník betonový zahradní přírodní šedá 50x5x25 cm</t>
  </si>
  <si>
    <t>518,19*2*1,01</t>
  </si>
  <si>
    <t>916991121</t>
  </si>
  <si>
    <t>Lože pod obrubníky, krajníky nebo obruby z dlažebních kostek z betonu prostého</t>
  </si>
  <si>
    <t>(39+142+518,19)*0,5*0,1</t>
  </si>
  <si>
    <t>919121122</t>
  </si>
  <si>
    <t>Těsnění spár asfaltovou zálivkou za studena</t>
  </si>
  <si>
    <t>"Asf.zálivka napojení na stávající komunikaci"  39+15+15+14+10+5</t>
  </si>
  <si>
    <t>919735113</t>
  </si>
  <si>
    <t>Řezání stávajícího živičného krytu hl do 150 mm</t>
  </si>
  <si>
    <t>"Zaříznutí stávajícího asfaltového krytu tl.11cm"</t>
  </si>
  <si>
    <t>"Pravá strana"  39+2,31+4,3+4,5+4+5,5+7+1,7</t>
  </si>
  <si>
    <t>"Levá strana" 2+15+15+6+5+4+4+11+7+4+5+4+4+10,5+4+4+4+1,7</t>
  </si>
  <si>
    <t>966005111</t>
  </si>
  <si>
    <t>Rozebrání a odstranění silničního zábradlí se sloupky osazenými s betonovými patkami</t>
  </si>
  <si>
    <t>"úprava chodníku vpravo km 0,00000 - 0,03900"  39</t>
  </si>
  <si>
    <t>979082213</t>
  </si>
  <si>
    <t>Vodorovná doprava suti po suchu do 1 km</t>
  </si>
  <si>
    <t>t</t>
  </si>
  <si>
    <t>979082219</t>
  </si>
  <si>
    <t>Příplatek ZKD 1 km u vodorovné dopravy suti po suchu do 1 km</t>
  </si>
  <si>
    <t>"bet.dlažba,obruby, betonová suť na meziskládku obce do 2km"  197,737+2,296+5,041+12,263+80,91</t>
  </si>
  <si>
    <t>"živičná suť na skládku SÚS - u Libice nad Cidlinou do 12km"  (2,041+15,114)*11</t>
  </si>
  <si>
    <t>979087212</t>
  </si>
  <si>
    <t>Nakládání na dopravní prostředky pro vodorovnou dopravu suti</t>
  </si>
  <si>
    <t>006</t>
  </si>
  <si>
    <t>979093111</t>
  </si>
  <si>
    <t>Uložení suti na skládku s hrubým urovnáním bez zhutnění</t>
  </si>
  <si>
    <t>979099145</t>
  </si>
  <si>
    <t>Poplatek za uložení odpadu z asfaltových povrchů na skládce (skládkovné)</t>
  </si>
  <si>
    <t>"živičná suť na skládku SÚS - u Libice nad Cidlinou do 12km"  (2,041+15,114)</t>
  </si>
  <si>
    <t>980200009</t>
  </si>
  <si>
    <t>Dodávka a montáž chráničky O2</t>
  </si>
  <si>
    <t>"Dělená chránička kabelů O2 v místech křížení"   100</t>
  </si>
  <si>
    <t>998223011</t>
  </si>
  <si>
    <t>Přesun hmot pro pozemní komunikace s krytem dlážděným</t>
  </si>
  <si>
    <t>711132101</t>
  </si>
  <si>
    <t>Provedení izolace proti zemní vlhkosti pásy na sucho svislé NOP folií</t>
  </si>
  <si>
    <t>"- rýha pro odvětrání zdiva - pás NOP fólie š.0,5m"</t>
  </si>
  <si>
    <t>(6,2+10,2+13,4+16,2+13,3+15,2+10,7+10,2+10,2)*0,5</t>
  </si>
  <si>
    <t>(20,7+9,8+7,7+11,7+5,7+16,2+4+6,9+11,2+13,7+9,4)*0,5</t>
  </si>
  <si>
    <t>283</t>
  </si>
  <si>
    <t>283230630</t>
  </si>
  <si>
    <t>fólie profilovaná nopová</t>
  </si>
  <si>
    <t>111,3*1,2</t>
  </si>
  <si>
    <t>Dopravně inženýrská opatření</t>
  </si>
  <si>
    <t>Objekt:   Dopravně inženýrská opatření</t>
  </si>
  <si>
    <t>913111111</t>
  </si>
  <si>
    <t>Montáž a demontáž plastového podstavce dočasné dopravní značky</t>
  </si>
  <si>
    <t>"Dle výkresu PD provedení dopravních opatření - projednané s PČR  - viz zpráva a výkr.PD"</t>
  </si>
  <si>
    <t>"Dopravní značky - plastové podstavce"</t>
  </si>
  <si>
    <t>"A15+B20a - 2x"   2</t>
  </si>
  <si>
    <t>"A15+E7b - 1x"   1</t>
  </si>
  <si>
    <t>"B24a+E13 - 1x"  1</t>
  </si>
  <si>
    <t>"A6b - 1x"   1</t>
  </si>
  <si>
    <t>"A15 - 3x"   3</t>
  </si>
  <si>
    <t>"E13 - 9x"   9</t>
  </si>
  <si>
    <t>"B26 - 1x"   1</t>
  </si>
  <si>
    <t>"P6  - 1x"    1</t>
  </si>
  <si>
    <t>913111112</t>
  </si>
  <si>
    <t>Montáž a demontáž sloupku délky do 2 m dočasné dopravní značky</t>
  </si>
  <si>
    <t>"Dopravní značky - sloupky"</t>
  </si>
  <si>
    <t>913111211</t>
  </si>
  <si>
    <t>Příplatek k dočasnému podstavci plastovému za první a ZKD den použití</t>
  </si>
  <si>
    <t>"Předpoklad realizace 60 dnů"   19*60</t>
  </si>
  <si>
    <t>913111212</t>
  </si>
  <si>
    <t>Příplatek k dočasnému sloupku délky do 2 m za první a ZKD den použití</t>
  </si>
  <si>
    <t>"Předpoklad realizace 60 dnů"   60*19</t>
  </si>
  <si>
    <t>913111215</t>
  </si>
  <si>
    <t>Příplatek k dočasné dopravní značce samostatné základní za první a ZKD den použití</t>
  </si>
  <si>
    <t>"Předpoklad realizace 60 dnů"   38*60</t>
  </si>
  <si>
    <t>913121111</t>
  </si>
  <si>
    <t>Montáž a demontáž dočasné dopravní značky kompletní základní</t>
  </si>
  <si>
    <t>"Dopravní značky"</t>
  </si>
  <si>
    <t>"A15+B20a - 2x"   2*2</t>
  </si>
  <si>
    <t>"A15+E7b - 1x"   1*2</t>
  </si>
  <si>
    <t>"B24a+E13 - 1x"  1*2</t>
  </si>
  <si>
    <t>"B7b - 1x"   1</t>
  </si>
  <si>
    <t>"B30(Z2) - 13x" 13</t>
  </si>
  <si>
    <t>"C4b - 1x"   1</t>
  </si>
  <si>
    <t>913211113</t>
  </si>
  <si>
    <t>Montáž a demontáž dočasné dopravní zábraně Z2 reflexní 3 m</t>
  </si>
  <si>
    <t>"Dopravní zábrany"</t>
  </si>
  <si>
    <t>" Z2  - 101x"    101</t>
  </si>
  <si>
    <t>913211213</t>
  </si>
  <si>
    <t>Příplatek k dočasné dopravní zábraně Z2 reflexní 3 m za první a ZKD den použití</t>
  </si>
  <si>
    <t>"Předpoklad realizace 30 dnů"   30*101</t>
  </si>
  <si>
    <t>913321111</t>
  </si>
  <si>
    <t>Montáž a demontáž dočasné dopravní směrové desky základní Z4</t>
  </si>
  <si>
    <t>"Směrové desky"</t>
  </si>
  <si>
    <t>" Z4a  - 35x"    35</t>
  </si>
  <si>
    <t>913321211</t>
  </si>
  <si>
    <t>Příplatek k dočasné směrové desce základní Z4 za první a ZKD den použití</t>
  </si>
  <si>
    <t>"Předpoklad realizace 10 dnů"   60*35</t>
  </si>
  <si>
    <t xml:space="preserve">Stavba:   Kostelní Lhota - Rekonstrukce chodníků podél II-611 </t>
  </si>
  <si>
    <t xml:space="preserve">Kostelní Lhota - Rekonstrukce chodníků podél II-611 </t>
  </si>
  <si>
    <t>Kostelní Lhota - Rekonstrukce chodníků podél II-611</t>
  </si>
  <si>
    <t>Stavba:   Kostelní Lhota - Rekonstrukce chodníků podél II-611</t>
  </si>
  <si>
    <t>Datum:   25.7.2015</t>
  </si>
  <si>
    <t>Zaměření skutečného provedení stavby</t>
  </si>
  <si>
    <t>VPP002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</si>
</sst>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1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5" fontId="9" fillId="0" borderId="38" xfId="0" applyNumberFormat="1" applyFont="1" applyBorder="1" applyAlignment="1" applyProtection="1">
      <alignment horizontal="righ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9" fillId="0" borderId="37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37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1" fillId="0" borderId="48" xfId="0" applyNumberFormat="1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7" fontId="5" fillId="0" borderId="44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66" fontId="9" fillId="0" borderId="28" xfId="0" applyNumberFormat="1" applyFont="1" applyBorder="1" applyAlignment="1" applyProtection="1">
      <alignment horizontal="right" vertical="center"/>
      <protection/>
    </xf>
    <xf numFmtId="165" fontId="1" fillId="0" borderId="28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9" fillId="0" borderId="53" xfId="0" applyNumberFormat="1" applyFont="1" applyBorder="1" applyAlignment="1" applyProtection="1">
      <alignment horizontal="right" vertical="center"/>
      <protection/>
    </xf>
    <xf numFmtId="166" fontId="9" fillId="0" borderId="29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/>
      <protection/>
    </xf>
    <xf numFmtId="2" fontId="5" fillId="0" borderId="48" xfId="0" applyNumberFormat="1" applyFont="1" applyBorder="1" applyAlignment="1" applyProtection="1">
      <alignment horizontal="righ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8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166" fontId="12" fillId="0" borderId="24" xfId="0" applyNumberFormat="1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Alignment="1">
      <alignment horizontal="right"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14" fillId="35" borderId="0" xfId="0" applyFont="1" applyFill="1" applyAlignment="1">
      <alignment horizontal="left" wrapText="1"/>
    </xf>
    <xf numFmtId="166" fontId="14" fillId="35" borderId="0" xfId="0" applyNumberFormat="1" applyFont="1" applyFill="1" applyAlignment="1">
      <alignment horizontal="right"/>
    </xf>
    <xf numFmtId="168" fontId="14" fillId="35" borderId="0" xfId="0" applyNumberFormat="1" applyFont="1" applyFill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5" fillId="0" borderId="64" xfId="0" applyNumberFormat="1" applyFont="1" applyBorder="1" applyAlignment="1">
      <alignment horizontal="right"/>
    </xf>
    <xf numFmtId="0" fontId="5" fillId="0" borderId="65" xfId="0" applyFont="1" applyBorder="1" applyAlignment="1">
      <alignment horizontal="left" wrapText="1"/>
    </xf>
    <xf numFmtId="168" fontId="5" fillId="0" borderId="65" xfId="0" applyNumberFormat="1" applyFont="1" applyBorder="1" applyAlignment="1">
      <alignment horizontal="right"/>
    </xf>
    <xf numFmtId="166" fontId="5" fillId="0" borderId="65" xfId="0" applyNumberFormat="1" applyFont="1" applyBorder="1" applyAlignment="1">
      <alignment horizontal="right"/>
    </xf>
    <xf numFmtId="166" fontId="5" fillId="0" borderId="66" xfId="0" applyNumberFormat="1" applyFont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0" fontId="5" fillId="0" borderId="68" xfId="0" applyFont="1" applyBorder="1" applyAlignment="1">
      <alignment horizontal="left" wrapText="1"/>
    </xf>
    <xf numFmtId="168" fontId="5" fillId="0" borderId="68" xfId="0" applyNumberFormat="1" applyFont="1" applyBorder="1" applyAlignment="1">
      <alignment horizontal="right"/>
    </xf>
    <xf numFmtId="166" fontId="5" fillId="0" borderId="69" xfId="0" applyNumberFormat="1" applyFont="1" applyBorder="1" applyAlignment="1">
      <alignment horizontal="right"/>
    </xf>
    <xf numFmtId="165" fontId="5" fillId="0" borderId="70" xfId="0" applyNumberFormat="1" applyFont="1" applyBorder="1" applyAlignment="1">
      <alignment horizontal="right"/>
    </xf>
    <xf numFmtId="0" fontId="5" fillId="0" borderId="71" xfId="0" applyFont="1" applyBorder="1" applyAlignment="1">
      <alignment horizontal="left" wrapText="1"/>
    </xf>
    <xf numFmtId="168" fontId="5" fillId="0" borderId="71" xfId="0" applyNumberFormat="1" applyFont="1" applyBorder="1" applyAlignment="1">
      <alignment horizontal="right"/>
    </xf>
    <xf numFmtId="166" fontId="5" fillId="0" borderId="72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5" fontId="5" fillId="0" borderId="73" xfId="0" applyNumberFormat="1" applyFont="1" applyBorder="1" applyAlignment="1">
      <alignment horizontal="right"/>
    </xf>
    <xf numFmtId="0" fontId="5" fillId="0" borderId="74" xfId="0" applyFont="1" applyBorder="1" applyAlignment="1">
      <alignment horizontal="left" wrapText="1"/>
    </xf>
    <xf numFmtId="168" fontId="5" fillId="0" borderId="74" xfId="0" applyNumberFormat="1" applyFont="1" applyBorder="1" applyAlignment="1">
      <alignment horizontal="right"/>
    </xf>
    <xf numFmtId="0" fontId="12" fillId="36" borderId="0" xfId="0" applyFont="1" applyFill="1" applyAlignment="1">
      <alignment horizontal="left" wrapText="1"/>
    </xf>
    <xf numFmtId="166" fontId="12" fillId="36" borderId="0" xfId="0" applyNumberFormat="1" applyFont="1" applyFill="1" applyAlignment="1">
      <alignment horizontal="right"/>
    </xf>
    <xf numFmtId="168" fontId="12" fillId="36" borderId="0" xfId="0" applyNumberFormat="1" applyFont="1" applyFill="1" applyAlignment="1">
      <alignment horizontal="right"/>
    </xf>
    <xf numFmtId="166" fontId="5" fillId="0" borderId="75" xfId="0" applyNumberFormat="1" applyFont="1" applyBorder="1" applyAlignment="1">
      <alignment horizontal="right"/>
    </xf>
    <xf numFmtId="165" fontId="17" fillId="0" borderId="73" xfId="0" applyNumberFormat="1" applyFont="1" applyBorder="1" applyAlignment="1">
      <alignment horizontal="right"/>
    </xf>
    <xf numFmtId="0" fontId="17" fillId="0" borderId="74" xfId="0" applyFont="1" applyBorder="1" applyAlignment="1">
      <alignment horizontal="left" wrapText="1"/>
    </xf>
    <xf numFmtId="168" fontId="17" fillId="0" borderId="74" xfId="0" applyNumberFormat="1" applyFont="1" applyBorder="1" applyAlignment="1">
      <alignment horizontal="right"/>
    </xf>
    <xf numFmtId="166" fontId="17" fillId="0" borderId="74" xfId="0" applyNumberFormat="1" applyFont="1" applyBorder="1" applyAlignment="1">
      <alignment horizontal="right"/>
    </xf>
    <xf numFmtId="166" fontId="17" fillId="0" borderId="75" xfId="0" applyNumberFormat="1" applyFont="1" applyBorder="1" applyAlignment="1">
      <alignment horizontal="right"/>
    </xf>
    <xf numFmtId="165" fontId="18" fillId="0" borderId="73" xfId="0" applyNumberFormat="1" applyFont="1" applyBorder="1" applyAlignment="1">
      <alignment horizontal="right"/>
    </xf>
    <xf numFmtId="0" fontId="18" fillId="0" borderId="74" xfId="0" applyFont="1" applyBorder="1" applyAlignment="1">
      <alignment horizontal="left" wrapText="1"/>
    </xf>
    <xf numFmtId="168" fontId="18" fillId="0" borderId="74" xfId="0" applyNumberFormat="1" applyFont="1" applyBorder="1" applyAlignment="1">
      <alignment horizontal="right"/>
    </xf>
    <xf numFmtId="166" fontId="18" fillId="0" borderId="74" xfId="0" applyNumberFormat="1" applyFont="1" applyBorder="1" applyAlignment="1">
      <alignment horizontal="right"/>
    </xf>
    <xf numFmtId="166" fontId="18" fillId="0" borderId="75" xfId="0" applyNumberFormat="1" applyFont="1" applyBorder="1" applyAlignment="1">
      <alignment horizontal="right"/>
    </xf>
    <xf numFmtId="165" fontId="17" fillId="0" borderId="64" xfId="0" applyNumberFormat="1" applyFont="1" applyBorder="1" applyAlignment="1">
      <alignment horizontal="right"/>
    </xf>
    <xf numFmtId="0" fontId="17" fillId="0" borderId="65" xfId="0" applyFont="1" applyBorder="1" applyAlignment="1">
      <alignment horizontal="left" wrapText="1"/>
    </xf>
    <xf numFmtId="168" fontId="17" fillId="0" borderId="65" xfId="0" applyNumberFormat="1" applyFont="1" applyBorder="1" applyAlignment="1">
      <alignment horizontal="right"/>
    </xf>
    <xf numFmtId="166" fontId="17" fillId="0" borderId="65" xfId="0" applyNumberFormat="1" applyFont="1" applyBorder="1" applyAlignment="1">
      <alignment horizontal="right"/>
    </xf>
    <xf numFmtId="166" fontId="17" fillId="0" borderId="66" xfId="0" applyNumberFormat="1" applyFont="1" applyBorder="1" applyAlignment="1">
      <alignment horizontal="right"/>
    </xf>
    <xf numFmtId="165" fontId="17" fillId="0" borderId="70" xfId="0" applyNumberFormat="1" applyFont="1" applyBorder="1" applyAlignment="1">
      <alignment horizontal="right"/>
    </xf>
    <xf numFmtId="0" fontId="17" fillId="0" borderId="71" xfId="0" applyFont="1" applyBorder="1" applyAlignment="1">
      <alignment horizontal="left" wrapText="1"/>
    </xf>
    <xf numFmtId="168" fontId="17" fillId="0" borderId="71" xfId="0" applyNumberFormat="1" applyFont="1" applyBorder="1" applyAlignment="1">
      <alignment horizontal="right"/>
    </xf>
    <xf numFmtId="166" fontId="17" fillId="0" borderId="71" xfId="0" applyNumberFormat="1" applyFont="1" applyBorder="1" applyAlignment="1">
      <alignment horizontal="right"/>
    </xf>
    <xf numFmtId="166" fontId="17" fillId="0" borderId="72" xfId="0" applyNumberFormat="1" applyFont="1" applyBorder="1" applyAlignment="1">
      <alignment horizontal="right"/>
    </xf>
    <xf numFmtId="165" fontId="19" fillId="0" borderId="73" xfId="0" applyNumberFormat="1" applyFont="1" applyBorder="1" applyAlignment="1">
      <alignment horizontal="right"/>
    </xf>
    <xf numFmtId="0" fontId="19" fillId="0" borderId="74" xfId="0" applyFont="1" applyBorder="1" applyAlignment="1">
      <alignment horizontal="left" wrapText="1"/>
    </xf>
    <xf numFmtId="168" fontId="19" fillId="0" borderId="74" xfId="0" applyNumberFormat="1" applyFont="1" applyBorder="1" applyAlignment="1">
      <alignment horizontal="right"/>
    </xf>
    <xf numFmtId="166" fontId="19" fillId="0" borderId="74" xfId="0" applyNumberFormat="1" applyFont="1" applyBorder="1" applyAlignment="1">
      <alignment horizontal="right"/>
    </xf>
    <xf numFmtId="166" fontId="19" fillId="0" borderId="75" xfId="0" applyNumberFormat="1" applyFont="1" applyBorder="1" applyAlignment="1">
      <alignment horizontal="right"/>
    </xf>
    <xf numFmtId="165" fontId="20" fillId="0" borderId="73" xfId="0" applyNumberFormat="1" applyFont="1" applyBorder="1" applyAlignment="1">
      <alignment horizontal="right"/>
    </xf>
    <xf numFmtId="0" fontId="20" fillId="0" borderId="74" xfId="0" applyFont="1" applyBorder="1" applyAlignment="1">
      <alignment horizontal="left" wrapText="1"/>
    </xf>
    <xf numFmtId="168" fontId="20" fillId="0" borderId="74" xfId="0" applyNumberFormat="1" applyFont="1" applyBorder="1" applyAlignment="1">
      <alignment horizontal="right"/>
    </xf>
    <xf numFmtId="166" fontId="20" fillId="0" borderId="74" xfId="0" applyNumberFormat="1" applyFont="1" applyBorder="1" applyAlignment="1">
      <alignment horizontal="right"/>
    </xf>
    <xf numFmtId="166" fontId="20" fillId="0" borderId="75" xfId="0" applyNumberFormat="1" applyFont="1" applyBorder="1" applyAlignment="1">
      <alignment horizontal="right"/>
    </xf>
    <xf numFmtId="165" fontId="17" fillId="0" borderId="67" xfId="0" applyNumberFormat="1" applyFont="1" applyBorder="1" applyAlignment="1">
      <alignment horizontal="right"/>
    </xf>
    <xf numFmtId="0" fontId="17" fillId="0" borderId="68" xfId="0" applyFont="1" applyBorder="1" applyAlignment="1">
      <alignment horizontal="left" wrapText="1"/>
    </xf>
    <xf numFmtId="168" fontId="17" fillId="0" borderId="68" xfId="0" applyNumberFormat="1" applyFont="1" applyBorder="1" applyAlignment="1">
      <alignment horizontal="right"/>
    </xf>
    <xf numFmtId="166" fontId="17" fillId="0" borderId="68" xfId="0" applyNumberFormat="1" applyFont="1" applyBorder="1" applyAlignment="1">
      <alignment horizontal="right"/>
    </xf>
    <xf numFmtId="166" fontId="17" fillId="0" borderId="69" xfId="0" applyNumberFormat="1" applyFont="1" applyBorder="1" applyAlignment="1">
      <alignment horizontal="right"/>
    </xf>
    <xf numFmtId="165" fontId="18" fillId="0" borderId="64" xfId="0" applyNumberFormat="1" applyFont="1" applyBorder="1" applyAlignment="1">
      <alignment horizontal="right"/>
    </xf>
    <xf numFmtId="0" fontId="18" fillId="0" borderId="65" xfId="0" applyFont="1" applyBorder="1" applyAlignment="1">
      <alignment horizontal="left" wrapText="1"/>
    </xf>
    <xf numFmtId="168" fontId="18" fillId="0" borderId="65" xfId="0" applyNumberFormat="1" applyFont="1" applyBorder="1" applyAlignment="1">
      <alignment horizontal="right"/>
    </xf>
    <xf numFmtId="166" fontId="18" fillId="0" borderId="65" xfId="0" applyNumberFormat="1" applyFont="1" applyBorder="1" applyAlignment="1">
      <alignment horizontal="right"/>
    </xf>
    <xf numFmtId="166" fontId="18" fillId="0" borderId="66" xfId="0" applyNumberFormat="1" applyFont="1" applyBorder="1" applyAlignment="1">
      <alignment horizontal="right"/>
    </xf>
    <xf numFmtId="165" fontId="18" fillId="0" borderId="70" xfId="0" applyNumberFormat="1" applyFont="1" applyBorder="1" applyAlignment="1">
      <alignment horizontal="right"/>
    </xf>
    <xf numFmtId="0" fontId="18" fillId="0" borderId="71" xfId="0" applyFont="1" applyBorder="1" applyAlignment="1">
      <alignment horizontal="left" wrapText="1"/>
    </xf>
    <xf numFmtId="168" fontId="18" fillId="0" borderId="71" xfId="0" applyNumberFormat="1" applyFont="1" applyBorder="1" applyAlignment="1">
      <alignment horizontal="right"/>
    </xf>
    <xf numFmtId="166" fontId="18" fillId="0" borderId="71" xfId="0" applyNumberFormat="1" applyFont="1" applyBorder="1" applyAlignment="1">
      <alignment horizontal="right"/>
    </xf>
    <xf numFmtId="166" fontId="18" fillId="0" borderId="72" xfId="0" applyNumberFormat="1" applyFont="1" applyBorder="1" applyAlignment="1">
      <alignment horizontal="right"/>
    </xf>
    <xf numFmtId="165" fontId="21" fillId="0" borderId="73" xfId="0" applyNumberFormat="1" applyFont="1" applyBorder="1" applyAlignment="1">
      <alignment horizontal="right"/>
    </xf>
    <xf numFmtId="0" fontId="21" fillId="0" borderId="74" xfId="0" applyFont="1" applyBorder="1" applyAlignment="1">
      <alignment horizontal="left" wrapText="1"/>
    </xf>
    <xf numFmtId="168" fontId="21" fillId="0" borderId="74" xfId="0" applyNumberFormat="1" applyFont="1" applyBorder="1" applyAlignment="1">
      <alignment horizontal="right"/>
    </xf>
    <xf numFmtId="166" fontId="21" fillId="0" borderId="74" xfId="0" applyNumberFormat="1" applyFont="1" applyBorder="1" applyAlignment="1">
      <alignment horizontal="right"/>
    </xf>
    <xf numFmtId="166" fontId="5" fillId="0" borderId="76" xfId="0" applyNumberFormat="1" applyFont="1" applyBorder="1" applyAlignment="1">
      <alignment horizontal="right"/>
    </xf>
    <xf numFmtId="0" fontId="22" fillId="0" borderId="0" xfId="0" applyFont="1" applyAlignment="1">
      <alignment horizontal="left" wrapText="1"/>
    </xf>
    <xf numFmtId="166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166" fontId="12" fillId="0" borderId="0" xfId="0" applyNumberFormat="1" applyFont="1" applyFill="1" applyAlignment="1">
      <alignment horizontal="right"/>
    </xf>
    <xf numFmtId="4" fontId="12" fillId="36" borderId="0" xfId="0" applyNumberFormat="1" applyFont="1" applyFill="1" applyAlignment="1">
      <alignment horizontal="right"/>
    </xf>
    <xf numFmtId="166" fontId="5" fillId="37" borderId="65" xfId="0" applyNumberFormat="1" applyFont="1" applyFill="1" applyBorder="1" applyAlignment="1">
      <alignment horizontal="right"/>
    </xf>
    <xf numFmtId="166" fontId="5" fillId="37" borderId="71" xfId="0" applyNumberFormat="1" applyFont="1" applyFill="1" applyBorder="1" applyAlignment="1">
      <alignment horizontal="right"/>
    </xf>
    <xf numFmtId="166" fontId="5" fillId="37" borderId="74" xfId="0" applyNumberFormat="1" applyFont="1" applyFill="1" applyBorder="1" applyAlignment="1">
      <alignment horizontal="right"/>
    </xf>
    <xf numFmtId="166" fontId="5" fillId="37" borderId="68" xfId="0" applyNumberFormat="1" applyFont="1" applyFill="1" applyBorder="1" applyAlignment="1">
      <alignment horizontal="right"/>
    </xf>
    <xf numFmtId="166" fontId="21" fillId="37" borderId="74" xfId="0" applyNumberFormat="1" applyFont="1" applyFill="1" applyBorder="1" applyAlignment="1">
      <alignment horizontal="right"/>
    </xf>
    <xf numFmtId="0" fontId="5" fillId="0" borderId="74" xfId="0" applyFont="1" applyBorder="1" applyAlignment="1">
      <alignment horizontal="left" wrapText="1"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77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14" fontId="5" fillId="0" borderId="24" xfId="0" applyNumberFormat="1" applyFont="1" applyBorder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left" vertical="center"/>
      <protection/>
    </xf>
    <xf numFmtId="166" fontId="5" fillId="0" borderId="62" xfId="0" applyNumberFormat="1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8" sqref="W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0" t="s">
        <v>604</v>
      </c>
      <c r="F5" s="221"/>
      <c r="G5" s="221"/>
      <c r="H5" s="221"/>
      <c r="I5" s="221"/>
      <c r="J5" s="221"/>
      <c r="K5" s="221"/>
      <c r="L5" s="222"/>
      <c r="M5" s="17"/>
      <c r="N5" s="17"/>
      <c r="O5" s="226" t="s">
        <v>2</v>
      </c>
      <c r="P5" s="22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23"/>
      <c r="F6" s="224"/>
      <c r="G6" s="224"/>
      <c r="H6" s="224"/>
      <c r="I6" s="224"/>
      <c r="J6" s="224"/>
      <c r="K6" s="224"/>
      <c r="L6" s="225"/>
      <c r="M6" s="17"/>
      <c r="N6" s="17"/>
      <c r="O6" s="226" t="s">
        <v>4</v>
      </c>
      <c r="P6" s="226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216"/>
      <c r="F7" s="217"/>
      <c r="G7" s="217"/>
      <c r="H7" s="217"/>
      <c r="I7" s="217"/>
      <c r="J7" s="217"/>
      <c r="K7" s="217"/>
      <c r="L7" s="218"/>
      <c r="M7" s="17"/>
      <c r="N7" s="17"/>
      <c r="O7" s="226" t="s">
        <v>5</v>
      </c>
      <c r="P7" s="226"/>
      <c r="Q7" s="23"/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6" t="s">
        <v>6</v>
      </c>
      <c r="P8" s="226"/>
      <c r="Q8" s="17" t="s">
        <v>7</v>
      </c>
      <c r="R8" s="17"/>
      <c r="S8" s="20"/>
    </row>
    <row r="9" spans="1:19" s="2" customFormat="1" ht="24.75" customHeight="1">
      <c r="A9" s="16"/>
      <c r="B9" s="17" t="s">
        <v>8</v>
      </c>
      <c r="C9" s="17"/>
      <c r="D9" s="17"/>
      <c r="E9" s="227" t="s">
        <v>9</v>
      </c>
      <c r="F9" s="228"/>
      <c r="G9" s="228"/>
      <c r="H9" s="228"/>
      <c r="I9" s="228"/>
      <c r="J9" s="228"/>
      <c r="K9" s="228"/>
      <c r="L9" s="229"/>
      <c r="M9" s="17"/>
      <c r="N9" s="17"/>
      <c r="O9" s="236" t="s">
        <v>10</v>
      </c>
      <c r="P9" s="237"/>
      <c r="Q9" s="25"/>
      <c r="R9" s="27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0" t="s">
        <v>12</v>
      </c>
      <c r="F10" s="231"/>
      <c r="G10" s="231"/>
      <c r="H10" s="231"/>
      <c r="I10" s="231"/>
      <c r="J10" s="231"/>
      <c r="K10" s="231"/>
      <c r="L10" s="232"/>
      <c r="M10" s="17"/>
      <c r="N10" s="17"/>
      <c r="O10" s="236" t="s">
        <v>13</v>
      </c>
      <c r="P10" s="237"/>
      <c r="Q10" s="25"/>
      <c r="R10" s="27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33"/>
      <c r="F11" s="234"/>
      <c r="G11" s="234"/>
      <c r="H11" s="234"/>
      <c r="I11" s="234"/>
      <c r="J11" s="234"/>
      <c r="K11" s="234"/>
      <c r="L11" s="235"/>
      <c r="M11" s="17"/>
      <c r="N11" s="17"/>
      <c r="O11" s="236"/>
      <c r="P11" s="237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219" t="s">
        <v>17</v>
      </c>
      <c r="P13" s="21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238">
        <v>42210</v>
      </c>
      <c r="P14" s="237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18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19</v>
      </c>
      <c r="B17" s="41"/>
      <c r="C17" s="41"/>
      <c r="D17" s="42"/>
      <c r="E17" s="43" t="s">
        <v>20</v>
      </c>
      <c r="F17" s="42"/>
      <c r="G17" s="43" t="s">
        <v>21</v>
      </c>
      <c r="H17" s="41"/>
      <c r="I17" s="42"/>
      <c r="J17" s="43" t="s">
        <v>22</v>
      </c>
      <c r="K17" s="41"/>
      <c r="L17" s="43" t="s">
        <v>23</v>
      </c>
      <c r="M17" s="41"/>
      <c r="N17" s="41"/>
      <c r="O17" s="41"/>
      <c r="P17" s="42"/>
      <c r="Q17" s="43" t="s">
        <v>24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25</v>
      </c>
      <c r="F19" s="37"/>
      <c r="G19" s="37"/>
      <c r="H19" s="37"/>
      <c r="I19" s="37"/>
      <c r="J19" s="55" t="s">
        <v>26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27</v>
      </c>
      <c r="B20" s="57"/>
      <c r="C20" s="58" t="s">
        <v>28</v>
      </c>
      <c r="D20" s="59"/>
      <c r="E20" s="59"/>
      <c r="F20" s="60"/>
      <c r="G20" s="56" t="s">
        <v>29</v>
      </c>
      <c r="H20" s="61"/>
      <c r="I20" s="58" t="s">
        <v>30</v>
      </c>
      <c r="J20" s="59"/>
      <c r="K20" s="59"/>
      <c r="L20" s="56" t="s">
        <v>31</v>
      </c>
      <c r="M20" s="61"/>
      <c r="N20" s="58" t="s">
        <v>32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33</v>
      </c>
      <c r="B21" s="64" t="s">
        <v>34</v>
      </c>
      <c r="C21" s="65"/>
      <c r="D21" s="66" t="s">
        <v>35</v>
      </c>
      <c r="E21" s="67">
        <f>SUM('000 - 1. Krycí list rozpočtu'!E21,'001 - 1. Krycí list rozpočtu'!E21,'DIO - 1. Krycí list rozpočtu'!E21)</f>
        <v>0</v>
      </c>
      <c r="F21" s="68"/>
      <c r="G21" s="63" t="s">
        <v>36</v>
      </c>
      <c r="H21" s="69" t="s">
        <v>37</v>
      </c>
      <c r="I21" s="70"/>
      <c r="J21" s="71">
        <v>0</v>
      </c>
      <c r="K21" s="72"/>
      <c r="L21" s="63" t="s">
        <v>38</v>
      </c>
      <c r="M21" s="73" t="s">
        <v>39</v>
      </c>
      <c r="N21" s="74"/>
      <c r="O21" s="74"/>
      <c r="P21" s="74"/>
      <c r="Q21" s="75"/>
      <c r="R21" s="67">
        <f>ROUND(E27/100*3.25,2)</f>
        <v>0</v>
      </c>
      <c r="S21" s="68"/>
    </row>
    <row r="22" spans="1:19" s="2" customFormat="1" ht="19.5" customHeight="1">
      <c r="A22" s="63" t="s">
        <v>40</v>
      </c>
      <c r="B22" s="76"/>
      <c r="C22" s="77"/>
      <c r="D22" s="66" t="s">
        <v>41</v>
      </c>
      <c r="E22" s="67">
        <f>SUM('000 - 1. Krycí list rozpočtu'!E22,'001 - 1. Krycí list rozpočtu'!E22,'DIO - 1. Krycí list rozpočtu'!E22)</f>
        <v>0</v>
      </c>
      <c r="F22" s="68"/>
      <c r="G22" s="63" t="s">
        <v>42</v>
      </c>
      <c r="H22" s="17" t="s">
        <v>43</v>
      </c>
      <c r="I22" s="70"/>
      <c r="J22" s="71">
        <v>0</v>
      </c>
      <c r="K22" s="72"/>
      <c r="L22" s="63" t="s">
        <v>44</v>
      </c>
      <c r="M22" s="73" t="s">
        <v>45</v>
      </c>
      <c r="N22" s="74"/>
      <c r="O22" s="17"/>
      <c r="P22" s="74"/>
      <c r="Q22" s="75"/>
      <c r="R22" s="67">
        <v>0</v>
      </c>
      <c r="S22" s="68"/>
    </row>
    <row r="23" spans="1:19" s="2" customFormat="1" ht="19.5" customHeight="1">
      <c r="A23" s="63" t="s">
        <v>46</v>
      </c>
      <c r="B23" s="64" t="s">
        <v>47</v>
      </c>
      <c r="C23" s="65"/>
      <c r="D23" s="66" t="s">
        <v>35</v>
      </c>
      <c r="E23" s="67">
        <f>SUM('000 - 1. Krycí list rozpočtu'!E23,'001 - 1. Krycí list rozpočtu'!E23,'DIO - 1. Krycí list rozpočtu'!E23)</f>
        <v>0</v>
      </c>
      <c r="F23" s="68"/>
      <c r="G23" s="63" t="s">
        <v>48</v>
      </c>
      <c r="H23" s="69" t="s">
        <v>49</v>
      </c>
      <c r="I23" s="70"/>
      <c r="J23" s="71">
        <v>0</v>
      </c>
      <c r="K23" s="72"/>
      <c r="L23" s="63" t="s">
        <v>50</v>
      </c>
      <c r="M23" s="73" t="s">
        <v>51</v>
      </c>
      <c r="N23" s="74"/>
      <c r="O23" s="74"/>
      <c r="P23" s="74"/>
      <c r="Q23" s="75"/>
      <c r="R23" s="67">
        <v>0</v>
      </c>
      <c r="S23" s="68"/>
    </row>
    <row r="24" spans="1:19" s="2" customFormat="1" ht="19.5" customHeight="1">
      <c r="A24" s="63" t="s">
        <v>52</v>
      </c>
      <c r="B24" s="76"/>
      <c r="C24" s="77"/>
      <c r="D24" s="66" t="s">
        <v>41</v>
      </c>
      <c r="E24" s="67">
        <f>SUM('000 - 1. Krycí list rozpočtu'!E24,'001 - 1. Krycí list rozpočtu'!E24,'DIO - 1. Krycí list rozpočtu'!E24)</f>
        <v>0</v>
      </c>
      <c r="F24" s="68"/>
      <c r="G24" s="63" t="s">
        <v>53</v>
      </c>
      <c r="H24" s="69"/>
      <c r="I24" s="70"/>
      <c r="J24" s="71">
        <v>0</v>
      </c>
      <c r="K24" s="72"/>
      <c r="L24" s="63" t="s">
        <v>54</v>
      </c>
      <c r="M24" s="73" t="s">
        <v>55</v>
      </c>
      <c r="N24" s="74"/>
      <c r="O24" s="17"/>
      <c r="P24" s="74"/>
      <c r="Q24" s="75"/>
      <c r="R24" s="67">
        <v>0</v>
      </c>
      <c r="S24" s="68"/>
    </row>
    <row r="25" spans="1:19" s="2" customFormat="1" ht="19.5" customHeight="1">
      <c r="A25" s="63" t="s">
        <v>56</v>
      </c>
      <c r="B25" s="64" t="s">
        <v>57</v>
      </c>
      <c r="C25" s="65"/>
      <c r="D25" s="66" t="s">
        <v>35</v>
      </c>
      <c r="E25" s="67">
        <v>0</v>
      </c>
      <c r="F25" s="68"/>
      <c r="G25" s="78"/>
      <c r="H25" s="74"/>
      <c r="I25" s="70"/>
      <c r="J25" s="71"/>
      <c r="K25" s="72"/>
      <c r="L25" s="63" t="s">
        <v>58</v>
      </c>
      <c r="M25" s="73" t="s">
        <v>59</v>
      </c>
      <c r="N25" s="74"/>
      <c r="O25" s="74"/>
      <c r="P25" s="74"/>
      <c r="Q25" s="75"/>
      <c r="R25" s="67">
        <v>0</v>
      </c>
      <c r="S25" s="68"/>
    </row>
    <row r="26" spans="1:19" s="2" customFormat="1" ht="19.5" customHeight="1">
      <c r="A26" s="63" t="s">
        <v>60</v>
      </c>
      <c r="B26" s="76"/>
      <c r="C26" s="77"/>
      <c r="D26" s="66" t="s">
        <v>41</v>
      </c>
      <c r="E26" s="67">
        <v>0</v>
      </c>
      <c r="F26" s="68"/>
      <c r="G26" s="78"/>
      <c r="H26" s="74"/>
      <c r="I26" s="70"/>
      <c r="J26" s="71"/>
      <c r="K26" s="72"/>
      <c r="L26" s="63" t="s">
        <v>61</v>
      </c>
      <c r="M26" s="69" t="s">
        <v>62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63</v>
      </c>
      <c r="B27" s="79" t="s">
        <v>64</v>
      </c>
      <c r="C27" s="74"/>
      <c r="D27" s="70"/>
      <c r="E27" s="80">
        <f>SUM(E21:E26)</f>
        <v>0</v>
      </c>
      <c r="F27" s="39"/>
      <c r="G27" s="63" t="s">
        <v>65</v>
      </c>
      <c r="H27" s="79" t="s">
        <v>66</v>
      </c>
      <c r="I27" s="70"/>
      <c r="J27" s="81"/>
      <c r="K27" s="82"/>
      <c r="L27" s="63" t="s">
        <v>67</v>
      </c>
      <c r="M27" s="79" t="s">
        <v>68</v>
      </c>
      <c r="N27" s="74"/>
      <c r="O27" s="74"/>
      <c r="P27" s="74"/>
      <c r="Q27" s="70"/>
      <c r="R27" s="80">
        <f>SUM(R21:R26)</f>
        <v>0</v>
      </c>
      <c r="S27" s="39"/>
    </row>
    <row r="28" spans="1:19" s="2" customFormat="1" ht="19.5" customHeight="1">
      <c r="A28" s="83" t="s">
        <v>69</v>
      </c>
      <c r="B28" s="84" t="s">
        <v>70</v>
      </c>
      <c r="C28" s="85"/>
      <c r="D28" s="86"/>
      <c r="E28" s="87">
        <v>0</v>
      </c>
      <c r="F28" s="35"/>
      <c r="G28" s="83" t="s">
        <v>71</v>
      </c>
      <c r="H28" s="84" t="s">
        <v>72</v>
      </c>
      <c r="I28" s="86"/>
      <c r="J28" s="88">
        <v>0</v>
      </c>
      <c r="K28" s="89"/>
      <c r="L28" s="83" t="s">
        <v>73</v>
      </c>
      <c r="M28" s="84" t="s">
        <v>74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11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75</v>
      </c>
      <c r="M29" s="42"/>
      <c r="N29" s="58" t="s">
        <v>76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77</v>
      </c>
      <c r="M30" s="69" t="s">
        <v>78</v>
      </c>
      <c r="N30" s="74"/>
      <c r="O30" s="74"/>
      <c r="P30" s="74"/>
      <c r="Q30" s="70"/>
      <c r="R30" s="80">
        <f>SUM(E27,R27)</f>
        <v>0</v>
      </c>
      <c r="S30" s="39"/>
    </row>
    <row r="31" spans="1:19" s="2" customFormat="1" ht="19.5" customHeight="1">
      <c r="A31" s="95" t="s">
        <v>79</v>
      </c>
      <c r="B31" s="96"/>
      <c r="C31" s="96"/>
      <c r="D31" s="96"/>
      <c r="E31" s="96"/>
      <c r="F31" s="77"/>
      <c r="G31" s="97" t="s">
        <v>80</v>
      </c>
      <c r="H31" s="96"/>
      <c r="I31" s="96"/>
      <c r="J31" s="96"/>
      <c r="K31" s="96"/>
      <c r="L31" s="63" t="s">
        <v>81</v>
      </c>
      <c r="M31" s="73" t="s">
        <v>82</v>
      </c>
      <c r="N31" s="98">
        <v>15</v>
      </c>
      <c r="O31" s="28" t="s">
        <v>83</v>
      </c>
      <c r="P31" s="239">
        <v>0</v>
      </c>
      <c r="Q31" s="219"/>
      <c r="R31" s="99">
        <v>0</v>
      </c>
      <c r="S31" s="100"/>
    </row>
    <row r="32" spans="1:19" s="2" customFormat="1" ht="20.25" customHeight="1">
      <c r="A32" s="101" t="s">
        <v>8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84</v>
      </c>
      <c r="M32" s="73" t="s">
        <v>82</v>
      </c>
      <c r="N32" s="98">
        <v>21</v>
      </c>
      <c r="O32" s="104" t="s">
        <v>83</v>
      </c>
      <c r="P32" s="240">
        <f>R30</f>
        <v>0</v>
      </c>
      <c r="Q32" s="241"/>
      <c r="R32" s="67">
        <f>ROUND(P32/100*21,1)</f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85</v>
      </c>
      <c r="M33" s="105" t="s">
        <v>86</v>
      </c>
      <c r="N33" s="85"/>
      <c r="O33" s="17"/>
      <c r="P33" s="85"/>
      <c r="Q33" s="86"/>
      <c r="R33" s="106">
        <f>SUM(R30:R32)</f>
        <v>0</v>
      </c>
      <c r="S33" s="27"/>
    </row>
    <row r="34" spans="1:19" s="2" customFormat="1" ht="19.5" customHeight="1">
      <c r="A34" s="95" t="s">
        <v>79</v>
      </c>
      <c r="B34" s="96"/>
      <c r="C34" s="96"/>
      <c r="D34" s="96"/>
      <c r="E34" s="96"/>
      <c r="F34" s="77"/>
      <c r="G34" s="97" t="s">
        <v>80</v>
      </c>
      <c r="H34" s="96"/>
      <c r="I34" s="96"/>
      <c r="J34" s="96"/>
      <c r="K34" s="96"/>
      <c r="L34" s="56" t="s">
        <v>87</v>
      </c>
      <c r="M34" s="42"/>
      <c r="N34" s="58" t="s">
        <v>88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14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89</v>
      </c>
      <c r="M35" s="69" t="s">
        <v>90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91</v>
      </c>
      <c r="M36" s="69" t="s">
        <v>92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79</v>
      </c>
      <c r="B37" s="34"/>
      <c r="C37" s="34"/>
      <c r="D37" s="34"/>
      <c r="E37" s="34"/>
      <c r="F37" s="109"/>
      <c r="G37" s="110" t="s">
        <v>80</v>
      </c>
      <c r="H37" s="34"/>
      <c r="I37" s="34"/>
      <c r="J37" s="34"/>
      <c r="K37" s="34"/>
      <c r="L37" s="83" t="s">
        <v>93</v>
      </c>
      <c r="M37" s="84" t="s">
        <v>94</v>
      </c>
      <c r="N37" s="85"/>
      <c r="O37" s="34"/>
      <c r="P37" s="85"/>
      <c r="Q37" s="86"/>
      <c r="R37" s="48">
        <v>0</v>
      </c>
      <c r="S37" s="111"/>
    </row>
  </sheetData>
  <sheetProtection/>
  <mergeCells count="17">
    <mergeCell ref="O14:P14"/>
    <mergeCell ref="P31:Q31"/>
    <mergeCell ref="P32:Q32"/>
    <mergeCell ref="O7:P7"/>
    <mergeCell ref="O8:P8"/>
    <mergeCell ref="O10:P10"/>
    <mergeCell ref="O11:P11"/>
    <mergeCell ref="E7:L7"/>
    <mergeCell ref="O13:P13"/>
    <mergeCell ref="E5:L5"/>
    <mergeCell ref="E6:L6"/>
    <mergeCell ref="O5:P5"/>
    <mergeCell ref="O6:P6"/>
    <mergeCell ref="E9:L9"/>
    <mergeCell ref="E10:L10"/>
    <mergeCell ref="E11:L11"/>
    <mergeCell ref="O9:P9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1">
      <selection activeCell="G13" sqref="G13"/>
    </sheetView>
  </sheetViews>
  <sheetFormatPr defaultColWidth="10.5" defaultRowHeight="12" customHeight="1"/>
  <cols>
    <col min="1" max="1" width="7.5" style="143" customWidth="1"/>
    <col min="2" max="2" width="7.33203125" style="144" customWidth="1"/>
    <col min="3" max="3" width="12.16015625" style="144" customWidth="1"/>
    <col min="4" max="4" width="46.83203125" style="144" customWidth="1"/>
    <col min="5" max="5" width="4.33203125" style="144" customWidth="1"/>
    <col min="6" max="6" width="10.83203125" style="145" customWidth="1"/>
    <col min="7" max="7" width="10.83203125" style="146" customWidth="1"/>
    <col min="8" max="8" width="14.5" style="146" customWidth="1"/>
    <col min="9" max="16384" width="10.5" style="1" customWidth="1"/>
  </cols>
  <sheetData>
    <row r="1" spans="1:8" s="2" customFormat="1" ht="19.5" customHeight="1">
      <c r="A1" s="112" t="s">
        <v>110</v>
      </c>
      <c r="B1" s="113"/>
      <c r="C1" s="113"/>
      <c r="D1" s="113"/>
      <c r="E1" s="113"/>
      <c r="F1" s="113"/>
      <c r="G1" s="113"/>
      <c r="H1" s="113"/>
    </row>
    <row r="2" spans="1:8" s="2" customFormat="1" ht="12.75" customHeight="1">
      <c r="A2" s="114" t="s">
        <v>606</v>
      </c>
      <c r="B2" s="115"/>
      <c r="C2" s="115"/>
      <c r="D2" s="115"/>
      <c r="E2" s="115"/>
      <c r="F2" s="115"/>
      <c r="G2" s="113"/>
      <c r="H2" s="113"/>
    </row>
    <row r="3" spans="1:8" s="2" customFormat="1" ht="12.75" customHeight="1">
      <c r="A3" s="114" t="s">
        <v>555</v>
      </c>
      <c r="B3" s="115"/>
      <c r="C3" s="115"/>
      <c r="D3" s="115"/>
      <c r="E3" s="115"/>
      <c r="F3" s="115" t="s">
        <v>101</v>
      </c>
      <c r="G3" s="113"/>
      <c r="H3" s="113"/>
    </row>
    <row r="4" spans="1:8" s="2" customFormat="1" ht="12.75" customHeight="1">
      <c r="A4" s="114"/>
      <c r="B4" s="115"/>
      <c r="C4" s="114"/>
      <c r="D4" s="115"/>
      <c r="E4" s="115"/>
      <c r="F4" s="115" t="s">
        <v>111</v>
      </c>
      <c r="G4" s="113"/>
      <c r="H4" s="113"/>
    </row>
    <row r="5" spans="1:8" s="2" customFormat="1" ht="12.75" customHeight="1">
      <c r="A5" s="115" t="s">
        <v>99</v>
      </c>
      <c r="B5" s="115"/>
      <c r="C5" s="115"/>
      <c r="D5" s="115"/>
      <c r="E5" s="115"/>
      <c r="F5" s="115" t="s">
        <v>112</v>
      </c>
      <c r="G5" s="113"/>
      <c r="H5" s="113"/>
    </row>
    <row r="6" spans="1:8" s="2" customFormat="1" ht="12.75" customHeight="1">
      <c r="A6" s="115" t="s">
        <v>100</v>
      </c>
      <c r="B6" s="115"/>
      <c r="C6" s="115"/>
      <c r="D6" s="115"/>
      <c r="E6" s="115"/>
      <c r="F6" s="115" t="s">
        <v>607</v>
      </c>
      <c r="G6" s="113"/>
      <c r="H6" s="113"/>
    </row>
    <row r="7" spans="1:8" s="2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2" customFormat="1" ht="25.5" customHeight="1">
      <c r="A8" s="116" t="s">
        <v>113</v>
      </c>
      <c r="B8" s="116" t="s">
        <v>114</v>
      </c>
      <c r="C8" s="116" t="s">
        <v>115</v>
      </c>
      <c r="D8" s="116" t="s">
        <v>103</v>
      </c>
      <c r="E8" s="116" t="s">
        <v>116</v>
      </c>
      <c r="F8" s="116" t="s">
        <v>117</v>
      </c>
      <c r="G8" s="116" t="s">
        <v>118</v>
      </c>
      <c r="H8" s="116" t="s">
        <v>105</v>
      </c>
    </row>
    <row r="9" spans="1:8" s="2" customFormat="1" ht="12.75" customHeight="1">
      <c r="A9" s="116" t="s">
        <v>33</v>
      </c>
      <c r="B9" s="116" t="s">
        <v>40</v>
      </c>
      <c r="C9" s="116" t="s">
        <v>46</v>
      </c>
      <c r="D9" s="116" t="s">
        <v>52</v>
      </c>
      <c r="E9" s="116" t="s">
        <v>56</v>
      </c>
      <c r="F9" s="116" t="s">
        <v>60</v>
      </c>
      <c r="G9" s="116" t="s">
        <v>63</v>
      </c>
      <c r="H9" s="116" t="s">
        <v>36</v>
      </c>
    </row>
    <row r="10" spans="1:8" s="2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2" customFormat="1" ht="21" customHeight="1">
      <c r="A11" s="117"/>
      <c r="B11" s="126"/>
      <c r="C11" s="126" t="s">
        <v>34</v>
      </c>
      <c r="D11" s="126" t="s">
        <v>124</v>
      </c>
      <c r="E11" s="126"/>
      <c r="F11" s="127"/>
      <c r="G11" s="128"/>
      <c r="H11" s="128">
        <f>SUM(H12)</f>
        <v>0</v>
      </c>
    </row>
    <row r="12" spans="1:8" s="2" customFormat="1" ht="21" customHeight="1">
      <c r="A12" s="117"/>
      <c r="B12" s="126"/>
      <c r="C12" s="126" t="s">
        <v>42</v>
      </c>
      <c r="D12" s="126" t="s">
        <v>130</v>
      </c>
      <c r="E12" s="126"/>
      <c r="F12" s="127"/>
      <c r="G12" s="128"/>
      <c r="H12" s="128">
        <f>SUM(H13,H25,H37,H39,H41,H43,H58,H63,H65,H70)</f>
        <v>0</v>
      </c>
    </row>
    <row r="13" spans="1:8" s="2" customFormat="1" ht="24" customHeight="1">
      <c r="A13" s="147">
        <v>0</v>
      </c>
      <c r="B13" s="148" t="s">
        <v>154</v>
      </c>
      <c r="C13" s="148" t="s">
        <v>556</v>
      </c>
      <c r="D13" s="148" t="s">
        <v>557</v>
      </c>
      <c r="E13" s="148" t="s">
        <v>121</v>
      </c>
      <c r="F13" s="149">
        <v>19</v>
      </c>
      <c r="G13" s="212">
        <v>0</v>
      </c>
      <c r="H13" s="153">
        <f>ROUND(F13*G13,2)</f>
        <v>0</v>
      </c>
    </row>
    <row r="14" spans="1:8" s="2" customFormat="1" ht="13.5" customHeight="1">
      <c r="A14" s="189"/>
      <c r="B14" s="190"/>
      <c r="C14" s="190"/>
      <c r="D14" s="190" t="s">
        <v>558</v>
      </c>
      <c r="E14" s="190"/>
      <c r="F14" s="191"/>
      <c r="G14" s="192"/>
      <c r="H14" s="193"/>
    </row>
    <row r="15" spans="1:8" s="2" customFormat="1" ht="13.5" customHeight="1">
      <c r="A15" s="194"/>
      <c r="B15" s="195"/>
      <c r="C15" s="195"/>
      <c r="D15" s="195" t="s">
        <v>559</v>
      </c>
      <c r="E15" s="195"/>
      <c r="F15" s="196"/>
      <c r="G15" s="197"/>
      <c r="H15" s="198"/>
    </row>
    <row r="16" spans="1:8" s="2" customFormat="1" ht="13.5" customHeight="1">
      <c r="A16" s="164"/>
      <c r="B16" s="165"/>
      <c r="C16" s="165"/>
      <c r="D16" s="165" t="s">
        <v>560</v>
      </c>
      <c r="E16" s="165"/>
      <c r="F16" s="166">
        <v>2</v>
      </c>
      <c r="G16" s="167"/>
      <c r="H16" s="168"/>
    </row>
    <row r="17" spans="1:8" s="2" customFormat="1" ht="13.5" customHeight="1">
      <c r="A17" s="184"/>
      <c r="B17" s="185"/>
      <c r="C17" s="185"/>
      <c r="D17" s="185" t="s">
        <v>561</v>
      </c>
      <c r="E17" s="185"/>
      <c r="F17" s="186">
        <v>1</v>
      </c>
      <c r="G17" s="187"/>
      <c r="H17" s="188"/>
    </row>
    <row r="18" spans="1:8" s="2" customFormat="1" ht="13.5" customHeight="1">
      <c r="A18" s="184"/>
      <c r="B18" s="185"/>
      <c r="C18" s="185"/>
      <c r="D18" s="185" t="s">
        <v>562</v>
      </c>
      <c r="E18" s="185"/>
      <c r="F18" s="186">
        <v>1</v>
      </c>
      <c r="G18" s="187"/>
      <c r="H18" s="188"/>
    </row>
    <row r="19" spans="1:8" s="2" customFormat="1" ht="13.5" customHeight="1">
      <c r="A19" s="184"/>
      <c r="B19" s="185"/>
      <c r="C19" s="185"/>
      <c r="D19" s="185" t="s">
        <v>563</v>
      </c>
      <c r="E19" s="185"/>
      <c r="F19" s="186">
        <v>1</v>
      </c>
      <c r="G19" s="187"/>
      <c r="H19" s="188"/>
    </row>
    <row r="20" spans="1:8" s="2" customFormat="1" ht="13.5" customHeight="1">
      <c r="A20" s="184"/>
      <c r="B20" s="185"/>
      <c r="C20" s="185"/>
      <c r="D20" s="185" t="s">
        <v>564</v>
      </c>
      <c r="E20" s="185"/>
      <c r="F20" s="186">
        <v>3</v>
      </c>
      <c r="G20" s="187"/>
      <c r="H20" s="188"/>
    </row>
    <row r="21" spans="1:8" s="2" customFormat="1" ht="13.5" customHeight="1">
      <c r="A21" s="184"/>
      <c r="B21" s="185"/>
      <c r="C21" s="185"/>
      <c r="D21" s="185" t="s">
        <v>565</v>
      </c>
      <c r="E21" s="185"/>
      <c r="F21" s="186">
        <v>9</v>
      </c>
      <c r="G21" s="187"/>
      <c r="H21" s="188"/>
    </row>
    <row r="22" spans="1:8" s="2" customFormat="1" ht="13.5" customHeight="1">
      <c r="A22" s="184"/>
      <c r="B22" s="185"/>
      <c r="C22" s="185"/>
      <c r="D22" s="185" t="s">
        <v>566</v>
      </c>
      <c r="E22" s="185"/>
      <c r="F22" s="186">
        <v>1</v>
      </c>
      <c r="G22" s="187"/>
      <c r="H22" s="188"/>
    </row>
    <row r="23" spans="1:8" s="2" customFormat="1" ht="13.5" customHeight="1">
      <c r="A23" s="169"/>
      <c r="B23" s="170"/>
      <c r="C23" s="170"/>
      <c r="D23" s="170" t="s">
        <v>567</v>
      </c>
      <c r="E23" s="170"/>
      <c r="F23" s="171">
        <v>1</v>
      </c>
      <c r="G23" s="172"/>
      <c r="H23" s="173"/>
    </row>
    <row r="24" spans="1:8" s="2" customFormat="1" ht="13.5" customHeight="1">
      <c r="A24" s="174"/>
      <c r="B24" s="175"/>
      <c r="C24" s="175"/>
      <c r="D24" s="175" t="s">
        <v>147</v>
      </c>
      <c r="E24" s="175"/>
      <c r="F24" s="176">
        <v>19</v>
      </c>
      <c r="G24" s="177"/>
      <c r="H24" s="178"/>
    </row>
    <row r="25" spans="1:8" s="2" customFormat="1" ht="24" customHeight="1">
      <c r="A25" s="147">
        <v>0</v>
      </c>
      <c r="B25" s="148" t="s">
        <v>154</v>
      </c>
      <c r="C25" s="148" t="s">
        <v>568</v>
      </c>
      <c r="D25" s="148" t="s">
        <v>569</v>
      </c>
      <c r="E25" s="148" t="s">
        <v>121</v>
      </c>
      <c r="F25" s="149">
        <v>19</v>
      </c>
      <c r="G25" s="212">
        <v>0</v>
      </c>
      <c r="H25" s="153">
        <f>ROUND(F25*G25,2)</f>
        <v>0</v>
      </c>
    </row>
    <row r="26" spans="1:8" s="2" customFormat="1" ht="13.5" customHeight="1">
      <c r="A26" s="189"/>
      <c r="B26" s="190"/>
      <c r="C26" s="190"/>
      <c r="D26" s="190" t="s">
        <v>558</v>
      </c>
      <c r="E26" s="190"/>
      <c r="F26" s="191"/>
      <c r="G26" s="192"/>
      <c r="H26" s="193"/>
    </row>
    <row r="27" spans="1:8" s="2" customFormat="1" ht="13.5" customHeight="1">
      <c r="A27" s="194"/>
      <c r="B27" s="195"/>
      <c r="C27" s="195"/>
      <c r="D27" s="195" t="s">
        <v>570</v>
      </c>
      <c r="E27" s="195"/>
      <c r="F27" s="196"/>
      <c r="G27" s="197"/>
      <c r="H27" s="198"/>
    </row>
    <row r="28" spans="1:8" s="2" customFormat="1" ht="13.5" customHeight="1">
      <c r="A28" s="164"/>
      <c r="B28" s="165"/>
      <c r="C28" s="165"/>
      <c r="D28" s="165" t="s">
        <v>560</v>
      </c>
      <c r="E28" s="165"/>
      <c r="F28" s="166">
        <v>2</v>
      </c>
      <c r="G28" s="167"/>
      <c r="H28" s="168"/>
    </row>
    <row r="29" spans="1:8" s="2" customFormat="1" ht="13.5" customHeight="1">
      <c r="A29" s="184"/>
      <c r="B29" s="185"/>
      <c r="C29" s="185"/>
      <c r="D29" s="185" t="s">
        <v>561</v>
      </c>
      <c r="E29" s="185"/>
      <c r="F29" s="186">
        <v>1</v>
      </c>
      <c r="G29" s="187"/>
      <c r="H29" s="188"/>
    </row>
    <row r="30" spans="1:8" s="2" customFormat="1" ht="13.5" customHeight="1">
      <c r="A30" s="184"/>
      <c r="B30" s="185"/>
      <c r="C30" s="185"/>
      <c r="D30" s="185" t="s">
        <v>562</v>
      </c>
      <c r="E30" s="185"/>
      <c r="F30" s="186">
        <v>1</v>
      </c>
      <c r="G30" s="187"/>
      <c r="H30" s="188"/>
    </row>
    <row r="31" spans="1:8" s="2" customFormat="1" ht="13.5" customHeight="1">
      <c r="A31" s="184"/>
      <c r="B31" s="185"/>
      <c r="C31" s="185"/>
      <c r="D31" s="185" t="s">
        <v>563</v>
      </c>
      <c r="E31" s="185"/>
      <c r="F31" s="186">
        <v>1</v>
      </c>
      <c r="G31" s="187"/>
      <c r="H31" s="188"/>
    </row>
    <row r="32" spans="1:8" s="2" customFormat="1" ht="13.5" customHeight="1">
      <c r="A32" s="184"/>
      <c r="B32" s="185"/>
      <c r="C32" s="185"/>
      <c r="D32" s="185" t="s">
        <v>564</v>
      </c>
      <c r="E32" s="185"/>
      <c r="F32" s="186">
        <v>3</v>
      </c>
      <c r="G32" s="187"/>
      <c r="H32" s="188"/>
    </row>
    <row r="33" spans="1:8" s="2" customFormat="1" ht="13.5" customHeight="1">
      <c r="A33" s="184"/>
      <c r="B33" s="185"/>
      <c r="C33" s="185"/>
      <c r="D33" s="185" t="s">
        <v>565</v>
      </c>
      <c r="E33" s="185"/>
      <c r="F33" s="186">
        <v>9</v>
      </c>
      <c r="G33" s="187"/>
      <c r="H33" s="188"/>
    </row>
    <row r="34" spans="1:8" s="2" customFormat="1" ht="13.5" customHeight="1">
      <c r="A34" s="184"/>
      <c r="B34" s="185"/>
      <c r="C34" s="185"/>
      <c r="D34" s="185" t="s">
        <v>566</v>
      </c>
      <c r="E34" s="185"/>
      <c r="F34" s="186">
        <v>1</v>
      </c>
      <c r="G34" s="187"/>
      <c r="H34" s="188"/>
    </row>
    <row r="35" spans="1:8" s="2" customFormat="1" ht="13.5" customHeight="1">
      <c r="A35" s="169"/>
      <c r="B35" s="170"/>
      <c r="C35" s="170"/>
      <c r="D35" s="170" t="s">
        <v>567</v>
      </c>
      <c r="E35" s="170"/>
      <c r="F35" s="171">
        <v>1</v>
      </c>
      <c r="G35" s="172"/>
      <c r="H35" s="173"/>
    </row>
    <row r="36" spans="1:8" s="2" customFormat="1" ht="13.5" customHeight="1">
      <c r="A36" s="174"/>
      <c r="B36" s="175"/>
      <c r="C36" s="175"/>
      <c r="D36" s="175" t="s">
        <v>147</v>
      </c>
      <c r="E36" s="175"/>
      <c r="F36" s="176">
        <v>19</v>
      </c>
      <c r="G36" s="177"/>
      <c r="H36" s="178"/>
    </row>
    <row r="37" spans="1:8" s="2" customFormat="1" ht="24" customHeight="1">
      <c r="A37" s="147">
        <v>0</v>
      </c>
      <c r="B37" s="148" t="s">
        <v>154</v>
      </c>
      <c r="C37" s="148" t="s">
        <v>571</v>
      </c>
      <c r="D37" s="148" t="s">
        <v>572</v>
      </c>
      <c r="E37" s="148" t="s">
        <v>121</v>
      </c>
      <c r="F37" s="149">
        <v>1140</v>
      </c>
      <c r="G37" s="212">
        <v>0</v>
      </c>
      <c r="H37" s="153">
        <f>ROUND(F37*G37,2)</f>
        <v>0</v>
      </c>
    </row>
    <row r="38" spans="1:8" s="2" customFormat="1" ht="13.5" customHeight="1">
      <c r="A38" s="154"/>
      <c r="B38" s="155"/>
      <c r="C38" s="155"/>
      <c r="D38" s="155" t="s">
        <v>573</v>
      </c>
      <c r="E38" s="155"/>
      <c r="F38" s="156">
        <v>1140</v>
      </c>
      <c r="G38" s="157"/>
      <c r="H38" s="158"/>
    </row>
    <row r="39" spans="1:8" s="2" customFormat="1" ht="24" customHeight="1">
      <c r="A39" s="147">
        <v>0</v>
      </c>
      <c r="B39" s="148" t="s">
        <v>154</v>
      </c>
      <c r="C39" s="148" t="s">
        <v>574</v>
      </c>
      <c r="D39" s="148" t="s">
        <v>575</v>
      </c>
      <c r="E39" s="148" t="s">
        <v>121</v>
      </c>
      <c r="F39" s="149">
        <v>1140</v>
      </c>
      <c r="G39" s="212">
        <v>0</v>
      </c>
      <c r="H39" s="153">
        <f>ROUND(F39*G39,2)</f>
        <v>0</v>
      </c>
    </row>
    <row r="40" spans="1:8" s="2" customFormat="1" ht="13.5" customHeight="1">
      <c r="A40" s="154"/>
      <c r="B40" s="155"/>
      <c r="C40" s="155"/>
      <c r="D40" s="155" t="s">
        <v>576</v>
      </c>
      <c r="E40" s="155"/>
      <c r="F40" s="156">
        <v>1140</v>
      </c>
      <c r="G40" s="157"/>
      <c r="H40" s="158"/>
    </row>
    <row r="41" spans="1:8" s="2" customFormat="1" ht="24" customHeight="1">
      <c r="A41" s="147">
        <v>0</v>
      </c>
      <c r="B41" s="148" t="s">
        <v>154</v>
      </c>
      <c r="C41" s="148" t="s">
        <v>577</v>
      </c>
      <c r="D41" s="148" t="s">
        <v>578</v>
      </c>
      <c r="E41" s="148" t="s">
        <v>121</v>
      </c>
      <c r="F41" s="149">
        <v>2280</v>
      </c>
      <c r="G41" s="212">
        <v>0</v>
      </c>
      <c r="H41" s="153">
        <f>ROUND(F41*G41,2)</f>
        <v>0</v>
      </c>
    </row>
    <row r="42" spans="1:8" s="2" customFormat="1" ht="13.5" customHeight="1">
      <c r="A42" s="154"/>
      <c r="B42" s="155"/>
      <c r="C42" s="155"/>
      <c r="D42" s="155" t="s">
        <v>579</v>
      </c>
      <c r="E42" s="155"/>
      <c r="F42" s="156">
        <v>2280</v>
      </c>
      <c r="G42" s="157"/>
      <c r="H42" s="158"/>
    </row>
    <row r="43" spans="1:8" s="2" customFormat="1" ht="24" customHeight="1">
      <c r="A43" s="147">
        <v>0</v>
      </c>
      <c r="B43" s="148" t="s">
        <v>154</v>
      </c>
      <c r="C43" s="148" t="s">
        <v>580</v>
      </c>
      <c r="D43" s="148" t="s">
        <v>581</v>
      </c>
      <c r="E43" s="148" t="s">
        <v>121</v>
      </c>
      <c r="F43" s="149">
        <v>38</v>
      </c>
      <c r="G43" s="212">
        <v>0</v>
      </c>
      <c r="H43" s="153">
        <f>ROUND(F43*G43,2)</f>
        <v>0</v>
      </c>
    </row>
    <row r="44" spans="1:8" s="2" customFormat="1" ht="13.5" customHeight="1">
      <c r="A44" s="189"/>
      <c r="B44" s="190"/>
      <c r="C44" s="190"/>
      <c r="D44" s="190" t="s">
        <v>558</v>
      </c>
      <c r="E44" s="190"/>
      <c r="F44" s="191"/>
      <c r="G44" s="192"/>
      <c r="H44" s="193"/>
    </row>
    <row r="45" spans="1:8" s="2" customFormat="1" ht="13.5" customHeight="1">
      <c r="A45" s="194"/>
      <c r="B45" s="195"/>
      <c r="C45" s="195"/>
      <c r="D45" s="195" t="s">
        <v>582</v>
      </c>
      <c r="E45" s="195"/>
      <c r="F45" s="196"/>
      <c r="G45" s="197"/>
      <c r="H45" s="198"/>
    </row>
    <row r="46" spans="1:8" s="2" customFormat="1" ht="13.5" customHeight="1">
      <c r="A46" s="164"/>
      <c r="B46" s="165"/>
      <c r="C46" s="165"/>
      <c r="D46" s="165" t="s">
        <v>583</v>
      </c>
      <c r="E46" s="165"/>
      <c r="F46" s="166">
        <v>4</v>
      </c>
      <c r="G46" s="167"/>
      <c r="H46" s="168"/>
    </row>
    <row r="47" spans="1:8" s="2" customFormat="1" ht="13.5" customHeight="1">
      <c r="A47" s="184"/>
      <c r="B47" s="185"/>
      <c r="C47" s="185"/>
      <c r="D47" s="185" t="s">
        <v>584</v>
      </c>
      <c r="E47" s="185"/>
      <c r="F47" s="186">
        <v>2</v>
      </c>
      <c r="G47" s="187"/>
      <c r="H47" s="188"/>
    </row>
    <row r="48" spans="1:8" s="2" customFormat="1" ht="13.5" customHeight="1">
      <c r="A48" s="184"/>
      <c r="B48" s="185"/>
      <c r="C48" s="185"/>
      <c r="D48" s="185" t="s">
        <v>585</v>
      </c>
      <c r="E48" s="185"/>
      <c r="F48" s="186">
        <v>2</v>
      </c>
      <c r="G48" s="187"/>
      <c r="H48" s="188"/>
    </row>
    <row r="49" spans="1:8" s="2" customFormat="1" ht="13.5" customHeight="1">
      <c r="A49" s="184"/>
      <c r="B49" s="185"/>
      <c r="C49" s="185"/>
      <c r="D49" s="185" t="s">
        <v>563</v>
      </c>
      <c r="E49" s="185"/>
      <c r="F49" s="186">
        <v>1</v>
      </c>
      <c r="G49" s="187"/>
      <c r="H49" s="188"/>
    </row>
    <row r="50" spans="1:8" s="2" customFormat="1" ht="13.5" customHeight="1">
      <c r="A50" s="184"/>
      <c r="B50" s="185"/>
      <c r="C50" s="185"/>
      <c r="D50" s="185" t="s">
        <v>564</v>
      </c>
      <c r="E50" s="185"/>
      <c r="F50" s="186">
        <v>3</v>
      </c>
      <c r="G50" s="187"/>
      <c r="H50" s="188"/>
    </row>
    <row r="51" spans="1:8" s="2" customFormat="1" ht="13.5" customHeight="1">
      <c r="A51" s="184"/>
      <c r="B51" s="185"/>
      <c r="C51" s="185"/>
      <c r="D51" s="185" t="s">
        <v>565</v>
      </c>
      <c r="E51" s="185"/>
      <c r="F51" s="186">
        <v>9</v>
      </c>
      <c r="G51" s="187"/>
      <c r="H51" s="188"/>
    </row>
    <row r="52" spans="1:8" s="2" customFormat="1" ht="13.5" customHeight="1">
      <c r="A52" s="184"/>
      <c r="B52" s="185"/>
      <c r="C52" s="185"/>
      <c r="D52" s="185" t="s">
        <v>566</v>
      </c>
      <c r="E52" s="185"/>
      <c r="F52" s="186">
        <v>1</v>
      </c>
      <c r="G52" s="187"/>
      <c r="H52" s="188"/>
    </row>
    <row r="53" spans="1:8" s="2" customFormat="1" ht="13.5" customHeight="1">
      <c r="A53" s="184"/>
      <c r="B53" s="185"/>
      <c r="C53" s="185"/>
      <c r="D53" s="185" t="s">
        <v>567</v>
      </c>
      <c r="E53" s="185"/>
      <c r="F53" s="186">
        <v>1</v>
      </c>
      <c r="G53" s="187"/>
      <c r="H53" s="188"/>
    </row>
    <row r="54" spans="1:8" s="2" customFormat="1" ht="13.5" customHeight="1">
      <c r="A54" s="184"/>
      <c r="B54" s="185"/>
      <c r="C54" s="185"/>
      <c r="D54" s="185" t="s">
        <v>586</v>
      </c>
      <c r="E54" s="185"/>
      <c r="F54" s="186">
        <v>1</v>
      </c>
      <c r="G54" s="187"/>
      <c r="H54" s="188"/>
    </row>
    <row r="55" spans="1:8" s="2" customFormat="1" ht="13.5" customHeight="1">
      <c r="A55" s="184"/>
      <c r="B55" s="185"/>
      <c r="C55" s="185"/>
      <c r="D55" s="185" t="s">
        <v>587</v>
      </c>
      <c r="E55" s="185"/>
      <c r="F55" s="186">
        <v>13</v>
      </c>
      <c r="G55" s="187"/>
      <c r="H55" s="188"/>
    </row>
    <row r="56" spans="1:8" s="2" customFormat="1" ht="13.5" customHeight="1">
      <c r="A56" s="169"/>
      <c r="B56" s="170"/>
      <c r="C56" s="170"/>
      <c r="D56" s="170" t="s">
        <v>588</v>
      </c>
      <c r="E56" s="170"/>
      <c r="F56" s="171">
        <v>1</v>
      </c>
      <c r="G56" s="172"/>
      <c r="H56" s="173"/>
    </row>
    <row r="57" spans="1:8" s="2" customFormat="1" ht="13.5" customHeight="1">
      <c r="A57" s="174"/>
      <c r="B57" s="175"/>
      <c r="C57" s="175"/>
      <c r="D57" s="175" t="s">
        <v>147</v>
      </c>
      <c r="E57" s="175"/>
      <c r="F57" s="176">
        <v>38</v>
      </c>
      <c r="G57" s="177"/>
      <c r="H57" s="178"/>
    </row>
    <row r="58" spans="1:8" s="2" customFormat="1" ht="24" customHeight="1">
      <c r="A58" s="147">
        <v>0</v>
      </c>
      <c r="B58" s="148" t="s">
        <v>154</v>
      </c>
      <c r="C58" s="148" t="s">
        <v>589</v>
      </c>
      <c r="D58" s="148" t="s">
        <v>590</v>
      </c>
      <c r="E58" s="148" t="s">
        <v>121</v>
      </c>
      <c r="F58" s="149">
        <v>101</v>
      </c>
      <c r="G58" s="212">
        <v>0</v>
      </c>
      <c r="H58" s="153">
        <f>ROUND(F58*G58,2)</f>
        <v>0</v>
      </c>
    </row>
    <row r="59" spans="1:8" s="2" customFormat="1" ht="13.5" customHeight="1">
      <c r="A59" s="189"/>
      <c r="B59" s="190"/>
      <c r="C59" s="190"/>
      <c r="D59" s="190" t="s">
        <v>558</v>
      </c>
      <c r="E59" s="190"/>
      <c r="F59" s="191"/>
      <c r="G59" s="192"/>
      <c r="H59" s="193"/>
    </row>
    <row r="60" spans="1:8" s="2" customFormat="1" ht="13.5" customHeight="1">
      <c r="A60" s="194"/>
      <c r="B60" s="195"/>
      <c r="C60" s="195"/>
      <c r="D60" s="195" t="s">
        <v>591</v>
      </c>
      <c r="E60" s="195"/>
      <c r="F60" s="196"/>
      <c r="G60" s="197"/>
      <c r="H60" s="198"/>
    </row>
    <row r="61" spans="1:8" s="2" customFormat="1" ht="13.5" customHeight="1">
      <c r="A61" s="154"/>
      <c r="B61" s="155"/>
      <c r="C61" s="155"/>
      <c r="D61" s="155" t="s">
        <v>592</v>
      </c>
      <c r="E61" s="155"/>
      <c r="F61" s="156">
        <v>101</v>
      </c>
      <c r="G61" s="157"/>
      <c r="H61" s="158"/>
    </row>
    <row r="62" spans="1:8" s="2" customFormat="1" ht="13.5" customHeight="1">
      <c r="A62" s="174"/>
      <c r="B62" s="175"/>
      <c r="C62" s="175"/>
      <c r="D62" s="175" t="s">
        <v>147</v>
      </c>
      <c r="E62" s="175"/>
      <c r="F62" s="176">
        <v>101</v>
      </c>
      <c r="G62" s="177"/>
      <c r="H62" s="178"/>
    </row>
    <row r="63" spans="1:8" s="2" customFormat="1" ht="24" customHeight="1">
      <c r="A63" s="147">
        <v>0</v>
      </c>
      <c r="B63" s="148" t="s">
        <v>154</v>
      </c>
      <c r="C63" s="148" t="s">
        <v>593</v>
      </c>
      <c r="D63" s="148" t="s">
        <v>594</v>
      </c>
      <c r="E63" s="148" t="s">
        <v>121</v>
      </c>
      <c r="F63" s="149">
        <v>3030</v>
      </c>
      <c r="G63" s="212">
        <v>0</v>
      </c>
      <c r="H63" s="153">
        <f>ROUND(F63*G63,2)</f>
        <v>0</v>
      </c>
    </row>
    <row r="64" spans="1:8" s="2" customFormat="1" ht="13.5" customHeight="1">
      <c r="A64" s="154"/>
      <c r="B64" s="155"/>
      <c r="C64" s="155"/>
      <c r="D64" s="155" t="s">
        <v>595</v>
      </c>
      <c r="E64" s="155"/>
      <c r="F64" s="156">
        <v>3030</v>
      </c>
      <c r="G64" s="157"/>
      <c r="H64" s="158"/>
    </row>
    <row r="65" spans="1:8" s="2" customFormat="1" ht="24" customHeight="1">
      <c r="A65" s="147">
        <v>0</v>
      </c>
      <c r="B65" s="148" t="s">
        <v>154</v>
      </c>
      <c r="C65" s="148" t="s">
        <v>596</v>
      </c>
      <c r="D65" s="148" t="s">
        <v>597</v>
      </c>
      <c r="E65" s="148" t="s">
        <v>121</v>
      </c>
      <c r="F65" s="149">
        <v>35</v>
      </c>
      <c r="G65" s="212">
        <v>0</v>
      </c>
      <c r="H65" s="153">
        <f>ROUND(F65*G65,2)</f>
        <v>0</v>
      </c>
    </row>
    <row r="66" spans="1:8" s="2" customFormat="1" ht="13.5" customHeight="1">
      <c r="A66" s="189"/>
      <c r="B66" s="190"/>
      <c r="C66" s="190"/>
      <c r="D66" s="190" t="s">
        <v>558</v>
      </c>
      <c r="E66" s="190"/>
      <c r="F66" s="191"/>
      <c r="G66" s="192"/>
      <c r="H66" s="193"/>
    </row>
    <row r="67" spans="1:8" s="2" customFormat="1" ht="13.5" customHeight="1">
      <c r="A67" s="194"/>
      <c r="B67" s="195"/>
      <c r="C67" s="195"/>
      <c r="D67" s="195" t="s">
        <v>598</v>
      </c>
      <c r="E67" s="195"/>
      <c r="F67" s="196"/>
      <c r="G67" s="197"/>
      <c r="H67" s="198"/>
    </row>
    <row r="68" spans="1:8" s="2" customFormat="1" ht="13.5" customHeight="1">
      <c r="A68" s="154"/>
      <c r="B68" s="155"/>
      <c r="C68" s="155"/>
      <c r="D68" s="155" t="s">
        <v>599</v>
      </c>
      <c r="E68" s="155"/>
      <c r="F68" s="156">
        <v>35</v>
      </c>
      <c r="G68" s="157"/>
      <c r="H68" s="158"/>
    </row>
    <row r="69" spans="1:8" s="2" customFormat="1" ht="13.5" customHeight="1">
      <c r="A69" s="174"/>
      <c r="B69" s="175"/>
      <c r="C69" s="175"/>
      <c r="D69" s="175" t="s">
        <v>147</v>
      </c>
      <c r="E69" s="175"/>
      <c r="F69" s="176">
        <v>35</v>
      </c>
      <c r="G69" s="177"/>
      <c r="H69" s="178"/>
    </row>
    <row r="70" spans="1:8" s="2" customFormat="1" ht="24" customHeight="1">
      <c r="A70" s="147">
        <v>0</v>
      </c>
      <c r="B70" s="148" t="s">
        <v>154</v>
      </c>
      <c r="C70" s="148" t="s">
        <v>600</v>
      </c>
      <c r="D70" s="148" t="s">
        <v>601</v>
      </c>
      <c r="E70" s="148" t="s">
        <v>121</v>
      </c>
      <c r="F70" s="149">
        <v>2100</v>
      </c>
      <c r="G70" s="212">
        <v>0</v>
      </c>
      <c r="H70" s="153">
        <f>ROUND(F70*G70,2)</f>
        <v>0</v>
      </c>
    </row>
    <row r="71" spans="1:8" s="2" customFormat="1" ht="13.5" customHeight="1">
      <c r="A71" s="154"/>
      <c r="B71" s="155"/>
      <c r="C71" s="155"/>
      <c r="D71" s="155" t="s">
        <v>602</v>
      </c>
      <c r="E71" s="155"/>
      <c r="F71" s="156">
        <v>2100</v>
      </c>
      <c r="G71" s="157"/>
      <c r="H71" s="158"/>
    </row>
    <row r="72" spans="1:8" s="2" customFormat="1" ht="21" customHeight="1">
      <c r="A72" s="142"/>
      <c r="B72" s="123"/>
      <c r="C72" s="123"/>
      <c r="D72" s="123" t="s">
        <v>109</v>
      </c>
      <c r="E72" s="123"/>
      <c r="F72" s="125"/>
      <c r="G72" s="124"/>
      <c r="H72" s="124">
        <f>SUM(H11)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15" sqref="O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0" t="s">
        <v>605</v>
      </c>
      <c r="F5" s="221"/>
      <c r="G5" s="221"/>
      <c r="H5" s="221"/>
      <c r="I5" s="221"/>
      <c r="J5" s="221"/>
      <c r="K5" s="221"/>
      <c r="L5" s="222"/>
      <c r="M5" s="17"/>
      <c r="N5" s="17"/>
      <c r="O5" s="226" t="s">
        <v>2</v>
      </c>
      <c r="P5" s="22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23" t="s">
        <v>95</v>
      </c>
      <c r="F6" s="224"/>
      <c r="G6" s="224"/>
      <c r="H6" s="224"/>
      <c r="I6" s="224"/>
      <c r="J6" s="224"/>
      <c r="K6" s="224"/>
      <c r="L6" s="225"/>
      <c r="M6" s="17"/>
      <c r="N6" s="17"/>
      <c r="O6" s="226" t="s">
        <v>4</v>
      </c>
      <c r="P6" s="226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216"/>
      <c r="F7" s="217"/>
      <c r="G7" s="217"/>
      <c r="H7" s="217"/>
      <c r="I7" s="217"/>
      <c r="J7" s="217"/>
      <c r="K7" s="217"/>
      <c r="L7" s="218"/>
      <c r="M7" s="17"/>
      <c r="N7" s="17"/>
      <c r="O7" s="226" t="s">
        <v>5</v>
      </c>
      <c r="P7" s="226"/>
      <c r="Q7" s="23"/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6" t="s">
        <v>6</v>
      </c>
      <c r="P8" s="226"/>
      <c r="Q8" s="17" t="s">
        <v>7</v>
      </c>
      <c r="R8" s="17"/>
      <c r="S8" s="20"/>
    </row>
    <row r="9" spans="1:19" s="2" customFormat="1" ht="24.75" customHeight="1">
      <c r="A9" s="16"/>
      <c r="B9" s="17" t="s">
        <v>8</v>
      </c>
      <c r="C9" s="17"/>
      <c r="D9" s="17"/>
      <c r="E9" s="227" t="s">
        <v>9</v>
      </c>
      <c r="F9" s="228"/>
      <c r="G9" s="228"/>
      <c r="H9" s="228"/>
      <c r="I9" s="228"/>
      <c r="J9" s="228"/>
      <c r="K9" s="228"/>
      <c r="L9" s="229"/>
      <c r="M9" s="17"/>
      <c r="N9" s="17"/>
      <c r="O9" s="236" t="s">
        <v>10</v>
      </c>
      <c r="P9" s="237"/>
      <c r="Q9" s="25"/>
      <c r="R9" s="27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0" t="s">
        <v>12</v>
      </c>
      <c r="F10" s="231"/>
      <c r="G10" s="231"/>
      <c r="H10" s="231"/>
      <c r="I10" s="231"/>
      <c r="J10" s="231"/>
      <c r="K10" s="231"/>
      <c r="L10" s="232"/>
      <c r="M10" s="17"/>
      <c r="N10" s="17"/>
      <c r="O10" s="236" t="s">
        <v>13</v>
      </c>
      <c r="P10" s="237"/>
      <c r="Q10" s="25"/>
      <c r="R10" s="27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33"/>
      <c r="F11" s="234"/>
      <c r="G11" s="234"/>
      <c r="H11" s="234"/>
      <c r="I11" s="234"/>
      <c r="J11" s="234"/>
      <c r="K11" s="234"/>
      <c r="L11" s="235"/>
      <c r="M11" s="17"/>
      <c r="N11" s="17"/>
      <c r="O11" s="236"/>
      <c r="P11" s="237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219" t="s">
        <v>17</v>
      </c>
      <c r="P13" s="21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238">
        <v>42210</v>
      </c>
      <c r="P14" s="237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18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19</v>
      </c>
      <c r="B17" s="41"/>
      <c r="C17" s="41"/>
      <c r="D17" s="42"/>
      <c r="E17" s="43" t="s">
        <v>20</v>
      </c>
      <c r="F17" s="42"/>
      <c r="G17" s="43" t="s">
        <v>21</v>
      </c>
      <c r="H17" s="41"/>
      <c r="I17" s="42"/>
      <c r="J17" s="43" t="s">
        <v>22</v>
      </c>
      <c r="K17" s="41"/>
      <c r="L17" s="43" t="s">
        <v>23</v>
      </c>
      <c r="M17" s="41"/>
      <c r="N17" s="41"/>
      <c r="O17" s="41"/>
      <c r="P17" s="42"/>
      <c r="Q17" s="43" t="s">
        <v>24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25</v>
      </c>
      <c r="F19" s="37"/>
      <c r="G19" s="37"/>
      <c r="H19" s="37"/>
      <c r="I19" s="37"/>
      <c r="J19" s="55" t="s">
        <v>26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27</v>
      </c>
      <c r="B20" s="57"/>
      <c r="C20" s="58" t="s">
        <v>28</v>
      </c>
      <c r="D20" s="59"/>
      <c r="E20" s="59"/>
      <c r="F20" s="60"/>
      <c r="G20" s="56" t="s">
        <v>29</v>
      </c>
      <c r="H20" s="61"/>
      <c r="I20" s="58" t="s">
        <v>30</v>
      </c>
      <c r="J20" s="59"/>
      <c r="K20" s="59"/>
      <c r="L20" s="56" t="s">
        <v>31</v>
      </c>
      <c r="M20" s="61"/>
      <c r="N20" s="58" t="s">
        <v>32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33</v>
      </c>
      <c r="B21" s="64" t="s">
        <v>34</v>
      </c>
      <c r="C21" s="65"/>
      <c r="D21" s="66" t="s">
        <v>35</v>
      </c>
      <c r="E21" s="67">
        <v>0</v>
      </c>
      <c r="F21" s="68"/>
      <c r="G21" s="63" t="s">
        <v>36</v>
      </c>
      <c r="H21" s="69" t="s">
        <v>37</v>
      </c>
      <c r="I21" s="70"/>
      <c r="J21" s="71">
        <v>0</v>
      </c>
      <c r="K21" s="72"/>
      <c r="L21" s="63" t="s">
        <v>38</v>
      </c>
      <c r="M21" s="73" t="s">
        <v>39</v>
      </c>
      <c r="N21" s="74"/>
      <c r="O21" s="74"/>
      <c r="P21" s="74"/>
      <c r="Q21" s="75">
        <v>0.0325</v>
      </c>
      <c r="R21" s="67">
        <f>ROUND(E27/100*3.25,2)</f>
        <v>0</v>
      </c>
      <c r="S21" s="68"/>
    </row>
    <row r="22" spans="1:19" s="2" customFormat="1" ht="19.5" customHeight="1">
      <c r="A22" s="63" t="s">
        <v>40</v>
      </c>
      <c r="B22" s="76"/>
      <c r="C22" s="77"/>
      <c r="D22" s="66" t="s">
        <v>41</v>
      </c>
      <c r="E22" s="67">
        <f>SUM('000 - 1. Rekapitulace rozpočtu '!D10)</f>
        <v>0</v>
      </c>
      <c r="F22" s="68"/>
      <c r="G22" s="63" t="s">
        <v>42</v>
      </c>
      <c r="H22" s="17" t="s">
        <v>43</v>
      </c>
      <c r="I22" s="70"/>
      <c r="J22" s="71">
        <v>0</v>
      </c>
      <c r="K22" s="72"/>
      <c r="L22" s="63" t="s">
        <v>44</v>
      </c>
      <c r="M22" s="73" t="s">
        <v>45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46</v>
      </c>
      <c r="B23" s="64" t="s">
        <v>47</v>
      </c>
      <c r="C23" s="65"/>
      <c r="D23" s="66" t="s">
        <v>35</v>
      </c>
      <c r="E23" s="67">
        <v>0</v>
      </c>
      <c r="F23" s="68"/>
      <c r="G23" s="63" t="s">
        <v>48</v>
      </c>
      <c r="H23" s="69" t="s">
        <v>49</v>
      </c>
      <c r="I23" s="70"/>
      <c r="J23" s="71">
        <v>0</v>
      </c>
      <c r="K23" s="72"/>
      <c r="L23" s="63" t="s">
        <v>50</v>
      </c>
      <c r="M23" s="73" t="s">
        <v>51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52</v>
      </c>
      <c r="B24" s="76"/>
      <c r="C24" s="77"/>
      <c r="D24" s="66" t="s">
        <v>41</v>
      </c>
      <c r="E24" s="67">
        <v>0</v>
      </c>
      <c r="F24" s="68"/>
      <c r="G24" s="63" t="s">
        <v>53</v>
      </c>
      <c r="H24" s="69"/>
      <c r="I24" s="70"/>
      <c r="J24" s="71">
        <v>0</v>
      </c>
      <c r="K24" s="72"/>
      <c r="L24" s="63" t="s">
        <v>54</v>
      </c>
      <c r="M24" s="73" t="s">
        <v>55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56</v>
      </c>
      <c r="B25" s="64" t="s">
        <v>57</v>
      </c>
      <c r="C25" s="65"/>
      <c r="D25" s="66" t="s">
        <v>35</v>
      </c>
      <c r="E25" s="67">
        <v>0</v>
      </c>
      <c r="F25" s="68"/>
      <c r="G25" s="78"/>
      <c r="H25" s="74"/>
      <c r="I25" s="70"/>
      <c r="J25" s="71"/>
      <c r="K25" s="72"/>
      <c r="L25" s="63" t="s">
        <v>58</v>
      </c>
      <c r="M25" s="73" t="s">
        <v>96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60</v>
      </c>
      <c r="B26" s="76"/>
      <c r="C26" s="77"/>
      <c r="D26" s="66" t="s">
        <v>41</v>
      </c>
      <c r="E26" s="67">
        <v>0</v>
      </c>
      <c r="F26" s="68"/>
      <c r="G26" s="78"/>
      <c r="H26" s="74"/>
      <c r="I26" s="70"/>
      <c r="J26" s="71"/>
      <c r="K26" s="72"/>
      <c r="L26" s="63" t="s">
        <v>61</v>
      </c>
      <c r="M26" s="69" t="s">
        <v>62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63</v>
      </c>
      <c r="B27" s="79" t="s">
        <v>64</v>
      </c>
      <c r="C27" s="74"/>
      <c r="D27" s="70"/>
      <c r="E27" s="80">
        <f>SUM(E21:E26)</f>
        <v>0</v>
      </c>
      <c r="F27" s="39"/>
      <c r="G27" s="63" t="s">
        <v>65</v>
      </c>
      <c r="H27" s="79" t="s">
        <v>66</v>
      </c>
      <c r="I27" s="70"/>
      <c r="J27" s="81"/>
      <c r="K27" s="82"/>
      <c r="L27" s="63" t="s">
        <v>67</v>
      </c>
      <c r="M27" s="79" t="s">
        <v>68</v>
      </c>
      <c r="N27" s="74"/>
      <c r="O27" s="74"/>
      <c r="P27" s="74"/>
      <c r="Q27" s="70"/>
      <c r="R27" s="80">
        <f>SUM(R21:R26)</f>
        <v>0</v>
      </c>
      <c r="S27" s="39"/>
    </row>
    <row r="28" spans="1:19" s="2" customFormat="1" ht="19.5" customHeight="1">
      <c r="A28" s="83" t="s">
        <v>69</v>
      </c>
      <c r="B28" s="84" t="s">
        <v>70</v>
      </c>
      <c r="C28" s="85"/>
      <c r="D28" s="86"/>
      <c r="E28" s="87">
        <v>0</v>
      </c>
      <c r="F28" s="35"/>
      <c r="G28" s="83" t="s">
        <v>71</v>
      </c>
      <c r="H28" s="84" t="s">
        <v>72</v>
      </c>
      <c r="I28" s="86"/>
      <c r="J28" s="88">
        <v>0</v>
      </c>
      <c r="K28" s="89"/>
      <c r="L28" s="83" t="s">
        <v>73</v>
      </c>
      <c r="M28" s="84" t="s">
        <v>74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11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75</v>
      </c>
      <c r="M29" s="42"/>
      <c r="N29" s="58" t="s">
        <v>76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77</v>
      </c>
      <c r="M30" s="69" t="s">
        <v>78</v>
      </c>
      <c r="N30" s="74"/>
      <c r="O30" s="74"/>
      <c r="P30" s="74"/>
      <c r="Q30" s="70"/>
      <c r="R30" s="80">
        <f>SUM(E27,R27)</f>
        <v>0</v>
      </c>
      <c r="S30" s="39"/>
    </row>
    <row r="31" spans="1:19" s="2" customFormat="1" ht="19.5" customHeight="1">
      <c r="A31" s="95" t="s">
        <v>79</v>
      </c>
      <c r="B31" s="96"/>
      <c r="C31" s="96"/>
      <c r="D31" s="96"/>
      <c r="E31" s="96"/>
      <c r="F31" s="77"/>
      <c r="G31" s="97" t="s">
        <v>80</v>
      </c>
      <c r="H31" s="96"/>
      <c r="I31" s="96"/>
      <c r="J31" s="96"/>
      <c r="K31" s="96"/>
      <c r="L31" s="63" t="s">
        <v>81</v>
      </c>
      <c r="M31" s="73" t="s">
        <v>82</v>
      </c>
      <c r="N31" s="98">
        <v>15</v>
      </c>
      <c r="O31" s="28" t="s">
        <v>83</v>
      </c>
      <c r="P31" s="239">
        <v>0</v>
      </c>
      <c r="Q31" s="219"/>
      <c r="R31" s="99">
        <v>0</v>
      </c>
      <c r="S31" s="100"/>
    </row>
    <row r="32" spans="1:19" s="2" customFormat="1" ht="20.25" customHeight="1">
      <c r="A32" s="101" t="s">
        <v>8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84</v>
      </c>
      <c r="M32" s="73" t="s">
        <v>82</v>
      </c>
      <c r="N32" s="98">
        <v>21</v>
      </c>
      <c r="O32" s="104" t="s">
        <v>83</v>
      </c>
      <c r="P32" s="240">
        <f>R30</f>
        <v>0</v>
      </c>
      <c r="Q32" s="241"/>
      <c r="R32" s="67">
        <f>ROUND(P32/100*21,2)</f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85</v>
      </c>
      <c r="M33" s="105" t="s">
        <v>86</v>
      </c>
      <c r="N33" s="85"/>
      <c r="O33" s="17"/>
      <c r="P33" s="85"/>
      <c r="Q33" s="86"/>
      <c r="R33" s="106">
        <f>SUM(R30:R32)</f>
        <v>0</v>
      </c>
      <c r="S33" s="27"/>
    </row>
    <row r="34" spans="1:19" s="2" customFormat="1" ht="19.5" customHeight="1">
      <c r="A34" s="95" t="s">
        <v>79</v>
      </c>
      <c r="B34" s="96"/>
      <c r="C34" s="96"/>
      <c r="D34" s="96"/>
      <c r="E34" s="96"/>
      <c r="F34" s="77"/>
      <c r="G34" s="97" t="s">
        <v>80</v>
      </c>
      <c r="H34" s="96"/>
      <c r="I34" s="96"/>
      <c r="J34" s="96"/>
      <c r="K34" s="96"/>
      <c r="L34" s="56" t="s">
        <v>87</v>
      </c>
      <c r="M34" s="42"/>
      <c r="N34" s="58" t="s">
        <v>88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14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89</v>
      </c>
      <c r="M35" s="69" t="s">
        <v>90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91</v>
      </c>
      <c r="M36" s="69" t="s">
        <v>92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79</v>
      </c>
      <c r="B37" s="34"/>
      <c r="C37" s="34"/>
      <c r="D37" s="34"/>
      <c r="E37" s="34"/>
      <c r="F37" s="109"/>
      <c r="G37" s="110" t="s">
        <v>80</v>
      </c>
      <c r="H37" s="34"/>
      <c r="I37" s="34"/>
      <c r="J37" s="34"/>
      <c r="K37" s="34"/>
      <c r="L37" s="83" t="s">
        <v>93</v>
      </c>
      <c r="M37" s="84" t="s">
        <v>94</v>
      </c>
      <c r="N37" s="85"/>
      <c r="O37" s="34"/>
      <c r="P37" s="85"/>
      <c r="Q37" s="86"/>
      <c r="R37" s="48">
        <v>0</v>
      </c>
      <c r="S37" s="111"/>
    </row>
  </sheetData>
  <sheetProtection/>
  <mergeCells count="17">
    <mergeCell ref="E7:L7"/>
    <mergeCell ref="O13:P13"/>
    <mergeCell ref="E5:L5"/>
    <mergeCell ref="E6:L6"/>
    <mergeCell ref="O5:P5"/>
    <mergeCell ref="O6:P6"/>
    <mergeCell ref="E9:L9"/>
    <mergeCell ref="E10:L10"/>
    <mergeCell ref="E11:L11"/>
    <mergeCell ref="O9:P9"/>
    <mergeCell ref="O14:P14"/>
    <mergeCell ref="P31:Q31"/>
    <mergeCell ref="P32:Q32"/>
    <mergeCell ref="O7:P7"/>
    <mergeCell ref="O8:P8"/>
    <mergeCell ref="O10:P10"/>
    <mergeCell ref="O11:P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C6" sqref="C6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2" t="s">
        <v>97</v>
      </c>
      <c r="B1" s="113"/>
      <c r="C1" s="113"/>
      <c r="D1" s="113"/>
      <c r="E1" s="113"/>
      <c r="F1" s="113"/>
      <c r="G1" s="113"/>
    </row>
    <row r="2" spans="1:7" s="2" customFormat="1" ht="17.25" customHeight="1">
      <c r="A2" s="114" t="s">
        <v>606</v>
      </c>
      <c r="B2" s="115"/>
      <c r="C2" s="115"/>
      <c r="D2" s="113"/>
      <c r="E2" s="113"/>
      <c r="F2" s="113"/>
      <c r="G2" s="113"/>
    </row>
    <row r="3" spans="1:7" s="2" customFormat="1" ht="12.75" customHeight="1">
      <c r="A3" s="114" t="s">
        <v>98</v>
      </c>
      <c r="B3" s="115"/>
      <c r="C3" s="115" t="s">
        <v>99</v>
      </c>
      <c r="D3" s="113"/>
      <c r="E3" s="113"/>
      <c r="F3" s="113"/>
      <c r="G3" s="113"/>
    </row>
    <row r="4" spans="1:7" s="2" customFormat="1" ht="12.75" customHeight="1">
      <c r="A4" s="114"/>
      <c r="B4" s="114"/>
      <c r="C4" s="115" t="s">
        <v>100</v>
      </c>
      <c r="D4" s="113"/>
      <c r="E4" s="113"/>
      <c r="F4" s="113"/>
      <c r="G4" s="113"/>
    </row>
    <row r="5" spans="1:7" s="2" customFormat="1" ht="12.75" customHeight="1">
      <c r="A5" s="115" t="s">
        <v>101</v>
      </c>
      <c r="B5" s="115"/>
      <c r="C5" s="115" t="s">
        <v>607</v>
      </c>
      <c r="D5" s="113"/>
      <c r="E5" s="113"/>
      <c r="F5" s="113"/>
      <c r="G5" s="113"/>
    </row>
    <row r="6" spans="1:7" s="2" customFormat="1" ht="6" customHeight="1">
      <c r="A6" s="113"/>
      <c r="B6" s="113"/>
      <c r="C6" s="113"/>
      <c r="D6" s="113"/>
      <c r="E6" s="113"/>
      <c r="F6" s="113"/>
      <c r="G6" s="113"/>
    </row>
    <row r="7" spans="1:7" s="2" customFormat="1" ht="22.5" customHeight="1">
      <c r="A7" s="118" t="s">
        <v>102</v>
      </c>
      <c r="B7" s="118" t="s">
        <v>103</v>
      </c>
      <c r="C7" s="118" t="s">
        <v>104</v>
      </c>
      <c r="D7" s="118" t="s">
        <v>41</v>
      </c>
      <c r="E7" s="118" t="s">
        <v>105</v>
      </c>
      <c r="F7" s="118" t="s">
        <v>106</v>
      </c>
      <c r="G7" s="118" t="s">
        <v>107</v>
      </c>
    </row>
    <row r="8" spans="1:7" s="2" customFormat="1" ht="12.75" customHeight="1">
      <c r="A8" s="118" t="s">
        <v>33</v>
      </c>
      <c r="B8" s="118" t="s">
        <v>40</v>
      </c>
      <c r="C8" s="118" t="s">
        <v>46</v>
      </c>
      <c r="D8" s="118" t="s">
        <v>52</v>
      </c>
      <c r="E8" s="118" t="s">
        <v>56</v>
      </c>
      <c r="F8" s="118" t="s">
        <v>60</v>
      </c>
      <c r="G8" s="118" t="s">
        <v>63</v>
      </c>
    </row>
    <row r="9" spans="1:7" s="2" customFormat="1" ht="4.5" customHeight="1">
      <c r="A9" s="119"/>
      <c r="B9" s="119"/>
      <c r="C9" s="119"/>
      <c r="D9" s="119"/>
      <c r="E9" s="119"/>
      <c r="F9" s="119"/>
      <c r="G9" s="119"/>
    </row>
    <row r="10" spans="1:7" s="2" customFormat="1" ht="16.5" customHeight="1">
      <c r="A10" s="120" t="s">
        <v>108</v>
      </c>
      <c r="B10" s="120" t="s">
        <v>95</v>
      </c>
      <c r="C10" s="121">
        <v>0</v>
      </c>
      <c r="D10" s="121">
        <f>SUM('000 - 3. Rozpočet s výkazem vým'!H11)</f>
        <v>0</v>
      </c>
      <c r="E10" s="121">
        <f>SUM(C10:D10)</f>
        <v>0</v>
      </c>
      <c r="F10" s="122">
        <v>0</v>
      </c>
      <c r="G10" s="122">
        <v>0</v>
      </c>
    </row>
    <row r="11" spans="1:7" s="2" customFormat="1" ht="21" customHeight="1">
      <c r="A11" s="123"/>
      <c r="B11" s="123" t="s">
        <v>109</v>
      </c>
      <c r="C11" s="124">
        <f>SUM(C10)</f>
        <v>0</v>
      </c>
      <c r="D11" s="124">
        <f>SUM(D10)</f>
        <v>0</v>
      </c>
      <c r="E11" s="124">
        <f>SUM(C11:D11)</f>
        <v>0</v>
      </c>
      <c r="F11" s="125">
        <v>0</v>
      </c>
      <c r="G11" s="125">
        <v>0</v>
      </c>
    </row>
  </sheetData>
  <sheetProtection/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3" sqref="A13"/>
    </sheetView>
  </sheetViews>
  <sheetFormatPr defaultColWidth="10.5" defaultRowHeight="12" customHeight="1"/>
  <cols>
    <col min="1" max="1" width="7.5" style="143" customWidth="1"/>
    <col min="2" max="2" width="7.33203125" style="144" customWidth="1"/>
    <col min="3" max="3" width="12.16015625" style="144" customWidth="1"/>
    <col min="4" max="4" width="46.83203125" style="144" customWidth="1"/>
    <col min="5" max="5" width="4.33203125" style="144" customWidth="1"/>
    <col min="6" max="6" width="10.83203125" style="145" customWidth="1"/>
    <col min="7" max="7" width="10.83203125" style="146" customWidth="1"/>
    <col min="8" max="8" width="14.5" style="146" customWidth="1"/>
    <col min="9" max="16384" width="10.5" style="1" customWidth="1"/>
  </cols>
  <sheetData>
    <row r="1" spans="1:8" s="2" customFormat="1" ht="19.5" customHeight="1">
      <c r="A1" s="112" t="s">
        <v>110</v>
      </c>
      <c r="B1" s="113"/>
      <c r="C1" s="113"/>
      <c r="D1" s="113"/>
      <c r="E1" s="113"/>
      <c r="F1" s="113"/>
      <c r="G1" s="113"/>
      <c r="H1" s="113"/>
    </row>
    <row r="2" spans="1:8" s="2" customFormat="1" ht="12.75" customHeight="1">
      <c r="A2" s="114" t="s">
        <v>606</v>
      </c>
      <c r="B2" s="115"/>
      <c r="C2" s="115"/>
      <c r="D2" s="115"/>
      <c r="E2" s="115"/>
      <c r="F2" s="115"/>
      <c r="G2" s="113"/>
      <c r="H2" s="113"/>
    </row>
    <row r="3" spans="1:8" s="2" customFormat="1" ht="12.75" customHeight="1">
      <c r="A3" s="114" t="s">
        <v>98</v>
      </c>
      <c r="B3" s="115"/>
      <c r="C3" s="115"/>
      <c r="D3" s="115"/>
      <c r="E3" s="115"/>
      <c r="F3" s="115" t="s">
        <v>101</v>
      </c>
      <c r="G3" s="113"/>
      <c r="H3" s="113"/>
    </row>
    <row r="4" spans="1:8" s="2" customFormat="1" ht="12.75" customHeight="1">
      <c r="A4" s="114"/>
      <c r="B4" s="115"/>
      <c r="C4" s="114"/>
      <c r="D4" s="115"/>
      <c r="E4" s="115"/>
      <c r="F4" s="115" t="s">
        <v>111</v>
      </c>
      <c r="G4" s="113"/>
      <c r="H4" s="113"/>
    </row>
    <row r="5" spans="1:8" s="2" customFormat="1" ht="12.75" customHeight="1">
      <c r="A5" s="115" t="s">
        <v>99</v>
      </c>
      <c r="B5" s="115"/>
      <c r="C5" s="115"/>
      <c r="D5" s="115"/>
      <c r="E5" s="115"/>
      <c r="F5" s="115" t="s">
        <v>112</v>
      </c>
      <c r="G5" s="113"/>
      <c r="H5" s="113"/>
    </row>
    <row r="6" spans="1:8" s="2" customFormat="1" ht="12.75" customHeight="1">
      <c r="A6" s="115" t="s">
        <v>100</v>
      </c>
      <c r="B6" s="115"/>
      <c r="C6" s="115"/>
      <c r="D6" s="115"/>
      <c r="E6" s="115"/>
      <c r="F6" s="115" t="s">
        <v>607</v>
      </c>
      <c r="G6" s="113"/>
      <c r="H6" s="113"/>
    </row>
    <row r="7" spans="1:8" s="2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2" customFormat="1" ht="25.5" customHeight="1">
      <c r="A8" s="116" t="s">
        <v>113</v>
      </c>
      <c r="B8" s="116" t="s">
        <v>114</v>
      </c>
      <c r="C8" s="116" t="s">
        <v>115</v>
      </c>
      <c r="D8" s="116" t="s">
        <v>103</v>
      </c>
      <c r="E8" s="116" t="s">
        <v>116</v>
      </c>
      <c r="F8" s="116" t="s">
        <v>117</v>
      </c>
      <c r="G8" s="116" t="s">
        <v>118</v>
      </c>
      <c r="H8" s="116" t="s">
        <v>105</v>
      </c>
    </row>
    <row r="9" spans="1:8" s="2" customFormat="1" ht="12.75" customHeight="1">
      <c r="A9" s="116" t="s">
        <v>33</v>
      </c>
      <c r="B9" s="116" t="s">
        <v>40</v>
      </c>
      <c r="C9" s="116" t="s">
        <v>46</v>
      </c>
      <c r="D9" s="116" t="s">
        <v>52</v>
      </c>
      <c r="E9" s="116" t="s">
        <v>56</v>
      </c>
      <c r="F9" s="116" t="s">
        <v>60</v>
      </c>
      <c r="G9" s="116" t="s">
        <v>63</v>
      </c>
      <c r="H9" s="116" t="s">
        <v>36</v>
      </c>
    </row>
    <row r="10" spans="1:8" s="2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2" customFormat="1" ht="21" customHeight="1" thickBot="1">
      <c r="A11" s="117"/>
      <c r="B11" s="126"/>
      <c r="C11" s="126" t="s">
        <v>108</v>
      </c>
      <c r="D11" s="126" t="s">
        <v>95</v>
      </c>
      <c r="E11" s="126"/>
      <c r="F11" s="127"/>
      <c r="G11" s="128"/>
      <c r="H11" s="128">
        <f>SUM(H12)</f>
        <v>0</v>
      </c>
    </row>
    <row r="12" spans="1:8" s="2" customFormat="1" ht="13.5" customHeight="1" thickBot="1">
      <c r="A12" s="147">
        <v>2</v>
      </c>
      <c r="B12" s="148" t="s">
        <v>119</v>
      </c>
      <c r="C12" s="215" t="s">
        <v>609</v>
      </c>
      <c r="D12" s="148" t="s">
        <v>608</v>
      </c>
      <c r="E12" s="148" t="s">
        <v>120</v>
      </c>
      <c r="F12" s="149">
        <v>1</v>
      </c>
      <c r="G12" s="212">
        <v>0</v>
      </c>
      <c r="H12" s="153">
        <f>ROUND(F12*G12,2)</f>
        <v>0</v>
      </c>
    </row>
    <row r="13" spans="1:8" s="2" customFormat="1" ht="21" customHeight="1">
      <c r="A13" s="142"/>
      <c r="B13" s="123"/>
      <c r="C13" s="123"/>
      <c r="D13" s="123" t="s">
        <v>109</v>
      </c>
      <c r="E13" s="123"/>
      <c r="F13" s="125"/>
      <c r="G13" s="124"/>
      <c r="H13" s="124">
        <f>SUM(H11)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0" t="s">
        <v>604</v>
      </c>
      <c r="F5" s="221"/>
      <c r="G5" s="221"/>
      <c r="H5" s="221"/>
      <c r="I5" s="221"/>
      <c r="J5" s="221"/>
      <c r="K5" s="221"/>
      <c r="L5" s="222"/>
      <c r="M5" s="17"/>
      <c r="N5" s="17"/>
      <c r="O5" s="226" t="s">
        <v>2</v>
      </c>
      <c r="P5" s="22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23" t="s">
        <v>122</v>
      </c>
      <c r="F6" s="224"/>
      <c r="G6" s="224"/>
      <c r="H6" s="224"/>
      <c r="I6" s="224"/>
      <c r="J6" s="224"/>
      <c r="K6" s="224"/>
      <c r="L6" s="225"/>
      <c r="M6" s="17"/>
      <c r="N6" s="17"/>
      <c r="O6" s="226" t="s">
        <v>4</v>
      </c>
      <c r="P6" s="226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216"/>
      <c r="F7" s="217"/>
      <c r="G7" s="217"/>
      <c r="H7" s="217"/>
      <c r="I7" s="217"/>
      <c r="J7" s="217"/>
      <c r="K7" s="217"/>
      <c r="L7" s="218"/>
      <c r="M7" s="17"/>
      <c r="N7" s="17"/>
      <c r="O7" s="226" t="s">
        <v>5</v>
      </c>
      <c r="P7" s="226"/>
      <c r="Q7" s="23"/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6" t="s">
        <v>6</v>
      </c>
      <c r="P8" s="226"/>
      <c r="Q8" s="17" t="s">
        <v>7</v>
      </c>
      <c r="R8" s="17"/>
      <c r="S8" s="20"/>
    </row>
    <row r="9" spans="1:19" s="2" customFormat="1" ht="24.75" customHeight="1">
      <c r="A9" s="16"/>
      <c r="B9" s="17" t="s">
        <v>8</v>
      </c>
      <c r="C9" s="17"/>
      <c r="D9" s="17"/>
      <c r="E9" s="227" t="s">
        <v>9</v>
      </c>
      <c r="F9" s="228"/>
      <c r="G9" s="228"/>
      <c r="H9" s="228"/>
      <c r="I9" s="228"/>
      <c r="J9" s="228"/>
      <c r="K9" s="228"/>
      <c r="L9" s="229"/>
      <c r="M9" s="17"/>
      <c r="N9" s="17"/>
      <c r="O9" s="236" t="s">
        <v>10</v>
      </c>
      <c r="P9" s="237"/>
      <c r="Q9" s="25"/>
      <c r="R9" s="27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0" t="s">
        <v>12</v>
      </c>
      <c r="F10" s="231"/>
      <c r="G10" s="231"/>
      <c r="H10" s="231"/>
      <c r="I10" s="231"/>
      <c r="J10" s="231"/>
      <c r="K10" s="231"/>
      <c r="L10" s="232"/>
      <c r="M10" s="17"/>
      <c r="N10" s="17"/>
      <c r="O10" s="236" t="s">
        <v>13</v>
      </c>
      <c r="P10" s="237"/>
      <c r="Q10" s="25"/>
      <c r="R10" s="27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33"/>
      <c r="F11" s="234"/>
      <c r="G11" s="234"/>
      <c r="H11" s="234"/>
      <c r="I11" s="234"/>
      <c r="J11" s="234"/>
      <c r="K11" s="234"/>
      <c r="L11" s="235"/>
      <c r="M11" s="17"/>
      <c r="N11" s="17"/>
      <c r="O11" s="236"/>
      <c r="P11" s="237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219" t="s">
        <v>17</v>
      </c>
      <c r="P13" s="21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238">
        <v>42210</v>
      </c>
      <c r="P14" s="237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18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19</v>
      </c>
      <c r="B17" s="41"/>
      <c r="C17" s="41"/>
      <c r="D17" s="42"/>
      <c r="E17" s="43" t="s">
        <v>20</v>
      </c>
      <c r="F17" s="42"/>
      <c r="G17" s="43" t="s">
        <v>21</v>
      </c>
      <c r="H17" s="41"/>
      <c r="I17" s="42"/>
      <c r="J17" s="43" t="s">
        <v>22</v>
      </c>
      <c r="K17" s="41"/>
      <c r="L17" s="43" t="s">
        <v>23</v>
      </c>
      <c r="M17" s="41"/>
      <c r="N17" s="41"/>
      <c r="O17" s="41"/>
      <c r="P17" s="42"/>
      <c r="Q17" s="43" t="s">
        <v>24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25</v>
      </c>
      <c r="F19" s="37"/>
      <c r="G19" s="37"/>
      <c r="H19" s="37"/>
      <c r="I19" s="37"/>
      <c r="J19" s="55" t="s">
        <v>26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27</v>
      </c>
      <c r="B20" s="57"/>
      <c r="C20" s="58" t="s">
        <v>28</v>
      </c>
      <c r="D20" s="59"/>
      <c r="E20" s="59"/>
      <c r="F20" s="60"/>
      <c r="G20" s="56" t="s">
        <v>29</v>
      </c>
      <c r="H20" s="61"/>
      <c r="I20" s="58" t="s">
        <v>30</v>
      </c>
      <c r="J20" s="59"/>
      <c r="K20" s="59"/>
      <c r="L20" s="56" t="s">
        <v>31</v>
      </c>
      <c r="M20" s="61"/>
      <c r="N20" s="58" t="s">
        <v>32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33</v>
      </c>
      <c r="B21" s="64" t="s">
        <v>34</v>
      </c>
      <c r="C21" s="65"/>
      <c r="D21" s="66" t="s">
        <v>35</v>
      </c>
      <c r="E21" s="67">
        <f>'001 - 1. Rekapitulace rozpočtu '!C10</f>
        <v>0</v>
      </c>
      <c r="F21" s="68"/>
      <c r="G21" s="63" t="s">
        <v>36</v>
      </c>
      <c r="H21" s="69" t="s">
        <v>37</v>
      </c>
      <c r="I21" s="70"/>
      <c r="J21" s="71">
        <v>0</v>
      </c>
      <c r="K21" s="72"/>
      <c r="L21" s="63" t="s">
        <v>38</v>
      </c>
      <c r="M21" s="73" t="s">
        <v>39</v>
      </c>
      <c r="N21" s="74"/>
      <c r="O21" s="74"/>
      <c r="P21" s="74"/>
      <c r="Q21" s="75">
        <v>0.0325</v>
      </c>
      <c r="R21" s="67">
        <f>ROUND(E27/100*3.25,2)</f>
        <v>0</v>
      </c>
      <c r="S21" s="68"/>
    </row>
    <row r="22" spans="1:19" s="2" customFormat="1" ht="19.5" customHeight="1">
      <c r="A22" s="63" t="s">
        <v>40</v>
      </c>
      <c r="B22" s="76"/>
      <c r="C22" s="77"/>
      <c r="D22" s="66" t="s">
        <v>41</v>
      </c>
      <c r="E22" s="67">
        <f>'001 - 1. Rekapitulace rozpočtu '!D10</f>
        <v>0</v>
      </c>
      <c r="F22" s="68"/>
      <c r="G22" s="63" t="s">
        <v>42</v>
      </c>
      <c r="H22" s="17" t="s">
        <v>43</v>
      </c>
      <c r="I22" s="70"/>
      <c r="J22" s="71">
        <v>0</v>
      </c>
      <c r="K22" s="72"/>
      <c r="L22" s="63" t="s">
        <v>44</v>
      </c>
      <c r="M22" s="73" t="s">
        <v>45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46</v>
      </c>
      <c r="B23" s="64" t="s">
        <v>47</v>
      </c>
      <c r="C23" s="65"/>
      <c r="D23" s="66" t="s">
        <v>35</v>
      </c>
      <c r="E23" s="67">
        <f>'001 - 1. Rekapitulace rozpočtu '!C18</f>
        <v>0</v>
      </c>
      <c r="F23" s="68"/>
      <c r="G23" s="63" t="s">
        <v>48</v>
      </c>
      <c r="H23" s="69" t="s">
        <v>49</v>
      </c>
      <c r="I23" s="70"/>
      <c r="J23" s="71">
        <v>0</v>
      </c>
      <c r="K23" s="72"/>
      <c r="L23" s="63" t="s">
        <v>50</v>
      </c>
      <c r="M23" s="73" t="s">
        <v>51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52</v>
      </c>
      <c r="B24" s="76"/>
      <c r="C24" s="77"/>
      <c r="D24" s="66" t="s">
        <v>41</v>
      </c>
      <c r="E24" s="67">
        <f>'001 - 1. Rekapitulace rozpočtu '!D18</f>
        <v>0</v>
      </c>
      <c r="F24" s="68"/>
      <c r="G24" s="63" t="s">
        <v>53</v>
      </c>
      <c r="H24" s="69"/>
      <c r="I24" s="70"/>
      <c r="J24" s="71">
        <v>0</v>
      </c>
      <c r="K24" s="72"/>
      <c r="L24" s="63" t="s">
        <v>54</v>
      </c>
      <c r="M24" s="73" t="s">
        <v>55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56</v>
      </c>
      <c r="B25" s="64" t="s">
        <v>57</v>
      </c>
      <c r="C25" s="65"/>
      <c r="D25" s="66" t="s">
        <v>35</v>
      </c>
      <c r="E25" s="67">
        <v>0</v>
      </c>
      <c r="F25" s="68"/>
      <c r="G25" s="78"/>
      <c r="H25" s="74"/>
      <c r="I25" s="70"/>
      <c r="J25" s="71"/>
      <c r="K25" s="72"/>
      <c r="L25" s="63" t="s">
        <v>58</v>
      </c>
      <c r="M25" s="73" t="s">
        <v>96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60</v>
      </c>
      <c r="B26" s="76"/>
      <c r="C26" s="77"/>
      <c r="D26" s="66" t="s">
        <v>41</v>
      </c>
      <c r="E26" s="67">
        <v>0</v>
      </c>
      <c r="F26" s="68"/>
      <c r="G26" s="78"/>
      <c r="H26" s="74"/>
      <c r="I26" s="70"/>
      <c r="J26" s="71"/>
      <c r="K26" s="72"/>
      <c r="L26" s="63" t="s">
        <v>61</v>
      </c>
      <c r="M26" s="69" t="s">
        <v>62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63</v>
      </c>
      <c r="B27" s="79" t="s">
        <v>64</v>
      </c>
      <c r="C27" s="74"/>
      <c r="D27" s="70"/>
      <c r="E27" s="80">
        <f>SUM(E21:E26)</f>
        <v>0</v>
      </c>
      <c r="F27" s="39"/>
      <c r="G27" s="63" t="s">
        <v>65</v>
      </c>
      <c r="H27" s="79" t="s">
        <v>66</v>
      </c>
      <c r="I27" s="70"/>
      <c r="J27" s="81"/>
      <c r="K27" s="82"/>
      <c r="L27" s="63" t="s">
        <v>67</v>
      </c>
      <c r="M27" s="79" t="s">
        <v>68</v>
      </c>
      <c r="N27" s="74"/>
      <c r="O27" s="74"/>
      <c r="P27" s="74"/>
      <c r="Q27" s="70"/>
      <c r="R27" s="80">
        <f>SUM(R21:R26)</f>
        <v>0</v>
      </c>
      <c r="S27" s="39"/>
    </row>
    <row r="28" spans="1:19" s="2" customFormat="1" ht="19.5" customHeight="1">
      <c r="A28" s="83" t="s">
        <v>69</v>
      </c>
      <c r="B28" s="84" t="s">
        <v>70</v>
      </c>
      <c r="C28" s="85"/>
      <c r="D28" s="86"/>
      <c r="E28" s="87">
        <v>0</v>
      </c>
      <c r="F28" s="35"/>
      <c r="G28" s="83" t="s">
        <v>71</v>
      </c>
      <c r="H28" s="84" t="s">
        <v>72</v>
      </c>
      <c r="I28" s="86"/>
      <c r="J28" s="88">
        <v>0</v>
      </c>
      <c r="K28" s="89"/>
      <c r="L28" s="83" t="s">
        <v>73</v>
      </c>
      <c r="M28" s="84" t="s">
        <v>74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11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75</v>
      </c>
      <c r="M29" s="42"/>
      <c r="N29" s="58" t="s">
        <v>76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77</v>
      </c>
      <c r="M30" s="69" t="s">
        <v>78</v>
      </c>
      <c r="N30" s="74"/>
      <c r="O30" s="74"/>
      <c r="P30" s="74"/>
      <c r="Q30" s="70"/>
      <c r="R30" s="80">
        <f>SUM(E27,R27)</f>
        <v>0</v>
      </c>
      <c r="S30" s="39"/>
    </row>
    <row r="31" spans="1:19" s="2" customFormat="1" ht="19.5" customHeight="1">
      <c r="A31" s="95" t="s">
        <v>79</v>
      </c>
      <c r="B31" s="96"/>
      <c r="C31" s="96"/>
      <c r="D31" s="96"/>
      <c r="E31" s="96"/>
      <c r="F31" s="77"/>
      <c r="G31" s="97" t="s">
        <v>80</v>
      </c>
      <c r="H31" s="96"/>
      <c r="I31" s="96"/>
      <c r="J31" s="96"/>
      <c r="K31" s="96"/>
      <c r="L31" s="63" t="s">
        <v>81</v>
      </c>
      <c r="M31" s="73" t="s">
        <v>82</v>
      </c>
      <c r="N31" s="98">
        <v>15</v>
      </c>
      <c r="O31" s="28" t="s">
        <v>83</v>
      </c>
      <c r="P31" s="239">
        <v>0</v>
      </c>
      <c r="Q31" s="219"/>
      <c r="R31" s="99">
        <v>0</v>
      </c>
      <c r="S31" s="100"/>
    </row>
    <row r="32" spans="1:19" s="2" customFormat="1" ht="20.25" customHeight="1">
      <c r="A32" s="101" t="s">
        <v>8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84</v>
      </c>
      <c r="M32" s="73" t="s">
        <v>82</v>
      </c>
      <c r="N32" s="98">
        <v>21</v>
      </c>
      <c r="O32" s="104" t="s">
        <v>83</v>
      </c>
      <c r="P32" s="240">
        <f>R30</f>
        <v>0</v>
      </c>
      <c r="Q32" s="241"/>
      <c r="R32" s="67">
        <f>ROUND(P32/100*21,2)</f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85</v>
      </c>
      <c r="M33" s="105" t="s">
        <v>86</v>
      </c>
      <c r="N33" s="85"/>
      <c r="O33" s="17"/>
      <c r="P33" s="85"/>
      <c r="Q33" s="86"/>
      <c r="R33" s="106">
        <f>SUM(R30:R32)</f>
        <v>0</v>
      </c>
      <c r="S33" s="27"/>
    </row>
    <row r="34" spans="1:19" s="2" customFormat="1" ht="19.5" customHeight="1">
      <c r="A34" s="95" t="s">
        <v>79</v>
      </c>
      <c r="B34" s="96"/>
      <c r="C34" s="96"/>
      <c r="D34" s="96"/>
      <c r="E34" s="96"/>
      <c r="F34" s="77"/>
      <c r="G34" s="97" t="s">
        <v>80</v>
      </c>
      <c r="H34" s="96"/>
      <c r="I34" s="96"/>
      <c r="J34" s="96"/>
      <c r="K34" s="96"/>
      <c r="L34" s="56" t="s">
        <v>87</v>
      </c>
      <c r="M34" s="42"/>
      <c r="N34" s="58" t="s">
        <v>88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14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89</v>
      </c>
      <c r="M35" s="69" t="s">
        <v>90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91</v>
      </c>
      <c r="M36" s="69" t="s">
        <v>92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79</v>
      </c>
      <c r="B37" s="34"/>
      <c r="C37" s="34"/>
      <c r="D37" s="34"/>
      <c r="E37" s="34"/>
      <c r="F37" s="109"/>
      <c r="G37" s="110" t="s">
        <v>80</v>
      </c>
      <c r="H37" s="34"/>
      <c r="I37" s="34"/>
      <c r="J37" s="34"/>
      <c r="K37" s="34"/>
      <c r="L37" s="83" t="s">
        <v>93</v>
      </c>
      <c r="M37" s="84" t="s">
        <v>94</v>
      </c>
      <c r="N37" s="85"/>
      <c r="O37" s="34"/>
      <c r="P37" s="85"/>
      <c r="Q37" s="86"/>
      <c r="R37" s="48">
        <v>0</v>
      </c>
      <c r="S37" s="111"/>
    </row>
  </sheetData>
  <sheetProtection/>
  <mergeCells count="17">
    <mergeCell ref="O14:P14"/>
    <mergeCell ref="P31:Q31"/>
    <mergeCell ref="P32:Q32"/>
    <mergeCell ref="O7:P7"/>
    <mergeCell ref="O8:P8"/>
    <mergeCell ref="O10:P10"/>
    <mergeCell ref="O11:P11"/>
    <mergeCell ref="E7:L7"/>
    <mergeCell ref="O13:P13"/>
    <mergeCell ref="E5:L5"/>
    <mergeCell ref="E6:L6"/>
    <mergeCell ref="O5:P5"/>
    <mergeCell ref="O6:P6"/>
    <mergeCell ref="E9:L9"/>
    <mergeCell ref="E10:L10"/>
    <mergeCell ref="E11:L11"/>
    <mergeCell ref="O9:P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C6" sqref="C6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2" t="s">
        <v>97</v>
      </c>
      <c r="B1" s="113"/>
      <c r="C1" s="113"/>
      <c r="D1" s="113"/>
      <c r="E1" s="113"/>
      <c r="F1" s="113"/>
      <c r="G1" s="113"/>
    </row>
    <row r="2" spans="1:7" s="2" customFormat="1" ht="17.25" customHeight="1">
      <c r="A2" s="114" t="s">
        <v>606</v>
      </c>
      <c r="B2" s="115"/>
      <c r="C2" s="115"/>
      <c r="D2" s="113"/>
      <c r="E2" s="113"/>
      <c r="F2" s="113"/>
      <c r="G2" s="113"/>
    </row>
    <row r="3" spans="1:7" s="2" customFormat="1" ht="12.75" customHeight="1">
      <c r="A3" s="114" t="s">
        <v>123</v>
      </c>
      <c r="B3" s="115"/>
      <c r="C3" s="115" t="s">
        <v>99</v>
      </c>
      <c r="D3" s="113"/>
      <c r="E3" s="113"/>
      <c r="F3" s="113"/>
      <c r="G3" s="113"/>
    </row>
    <row r="4" spans="1:7" s="2" customFormat="1" ht="12.75" customHeight="1">
      <c r="A4" s="114"/>
      <c r="B4" s="114"/>
      <c r="C4" s="115" t="s">
        <v>100</v>
      </c>
      <c r="D4" s="113"/>
      <c r="E4" s="113"/>
      <c r="F4" s="113"/>
      <c r="G4" s="113"/>
    </row>
    <row r="5" spans="1:7" s="2" customFormat="1" ht="12.75" customHeight="1">
      <c r="A5" s="115" t="s">
        <v>101</v>
      </c>
      <c r="B5" s="115"/>
      <c r="C5" s="115" t="s">
        <v>607</v>
      </c>
      <c r="D5" s="113"/>
      <c r="E5" s="113"/>
      <c r="F5" s="113"/>
      <c r="G5" s="113"/>
    </row>
    <row r="6" spans="1:7" s="2" customFormat="1" ht="6" customHeight="1">
      <c r="A6" s="113"/>
      <c r="B6" s="113"/>
      <c r="C6" s="113"/>
      <c r="D6" s="113"/>
      <c r="E6" s="113"/>
      <c r="F6" s="113"/>
      <c r="G6" s="113"/>
    </row>
    <row r="7" spans="1:7" s="2" customFormat="1" ht="22.5" customHeight="1">
      <c r="A7" s="118" t="s">
        <v>102</v>
      </c>
      <c r="B7" s="118" t="s">
        <v>103</v>
      </c>
      <c r="C7" s="118" t="s">
        <v>104</v>
      </c>
      <c r="D7" s="118" t="s">
        <v>41</v>
      </c>
      <c r="E7" s="118" t="s">
        <v>105</v>
      </c>
      <c r="F7" s="118" t="s">
        <v>106</v>
      </c>
      <c r="G7" s="118" t="s">
        <v>107</v>
      </c>
    </row>
    <row r="8" spans="1:7" s="2" customFormat="1" ht="12.75" customHeight="1">
      <c r="A8" s="118" t="s">
        <v>33</v>
      </c>
      <c r="B8" s="118" t="s">
        <v>40</v>
      </c>
      <c r="C8" s="118" t="s">
        <v>46</v>
      </c>
      <c r="D8" s="118" t="s">
        <v>52</v>
      </c>
      <c r="E8" s="118" t="s">
        <v>56</v>
      </c>
      <c r="F8" s="118" t="s">
        <v>60</v>
      </c>
      <c r="G8" s="118" t="s">
        <v>63</v>
      </c>
    </row>
    <row r="9" spans="1:7" s="2" customFormat="1" ht="4.5" customHeight="1">
      <c r="A9" s="119"/>
      <c r="B9" s="119"/>
      <c r="C9" s="119"/>
      <c r="D9" s="119"/>
      <c r="E9" s="119"/>
      <c r="F9" s="119"/>
      <c r="G9" s="119"/>
    </row>
    <row r="10" spans="1:7" s="2" customFormat="1" ht="16.5" customHeight="1">
      <c r="A10" s="120" t="s">
        <v>34</v>
      </c>
      <c r="B10" s="120" t="s">
        <v>124</v>
      </c>
      <c r="C10" s="121">
        <f>SUM(C11:C17)</f>
        <v>0</v>
      </c>
      <c r="D10" s="121">
        <f>SUM(D11:D16)</f>
        <v>0</v>
      </c>
      <c r="E10" s="121">
        <f>SUM(C10:D10)</f>
        <v>0</v>
      </c>
      <c r="F10" s="122">
        <v>493.6940554</v>
      </c>
      <c r="G10" s="122">
        <v>316.766775</v>
      </c>
    </row>
    <row r="11" spans="1:7" s="2" customFormat="1" ht="15" customHeight="1">
      <c r="A11" s="150" t="s">
        <v>33</v>
      </c>
      <c r="B11" s="150" t="s">
        <v>125</v>
      </c>
      <c r="C11" s="151">
        <v>0</v>
      </c>
      <c r="D11" s="151">
        <f>'001 - 3. Rozpočet s výkazem vým'!H12</f>
        <v>0</v>
      </c>
      <c r="E11" s="208">
        <f aca="true" t="shared" si="0" ref="E11:E17">SUM(C11:D11)</f>
        <v>0</v>
      </c>
      <c r="F11" s="152">
        <v>1E-05</v>
      </c>
      <c r="G11" s="152">
        <v>315.401775</v>
      </c>
    </row>
    <row r="12" spans="1:7" s="2" customFormat="1" ht="15" customHeight="1">
      <c r="A12" s="150" t="s">
        <v>40</v>
      </c>
      <c r="B12" s="150" t="s">
        <v>126</v>
      </c>
      <c r="C12" s="151">
        <v>0</v>
      </c>
      <c r="D12" s="151">
        <f>'001 - 3. Rozpočet s výkazem vým'!H230</f>
        <v>0</v>
      </c>
      <c r="E12" s="208">
        <f t="shared" si="0"/>
        <v>0</v>
      </c>
      <c r="F12" s="152">
        <v>38.916045</v>
      </c>
      <c r="G12" s="152">
        <v>0</v>
      </c>
    </row>
    <row r="13" spans="1:7" s="2" customFormat="1" ht="15" customHeight="1">
      <c r="A13" s="150" t="s">
        <v>52</v>
      </c>
      <c r="B13" s="150" t="s">
        <v>127</v>
      </c>
      <c r="C13" s="151">
        <v>0</v>
      </c>
      <c r="D13" s="151">
        <f>'001 - 3. Rozpočet s výkazem vým'!H239</f>
        <v>0</v>
      </c>
      <c r="E13" s="208">
        <f t="shared" si="0"/>
        <v>0</v>
      </c>
      <c r="F13" s="152">
        <v>0</v>
      </c>
      <c r="G13" s="152">
        <v>0</v>
      </c>
    </row>
    <row r="14" spans="1:7" s="2" customFormat="1" ht="15" customHeight="1">
      <c r="A14" s="150" t="s">
        <v>56</v>
      </c>
      <c r="B14" s="150" t="s">
        <v>128</v>
      </c>
      <c r="C14" s="209">
        <f>SUM('001 - 3. Rozpočet s výkazem vým'!H355,'001 - 3. Rozpočet s výkazem vým'!H366,'001 - 3. Rozpočet s výkazem vým'!H369,'001 - 3. Rozpočet s výkazem vým'!H401,'001 - 3. Rozpočet s výkazem vým'!H409)</f>
        <v>0</v>
      </c>
      <c r="D14" s="151">
        <f>SUM('001 - 3. Rozpočet s výkazem vým'!H248,'001 - 3. Rozpočet s výkazem vým'!H280,'001 - 3. Rozpočet s výkazem vým'!H302,'001 - 3. Rozpočet s výkazem vým'!H307,'001 - 3. Rozpočet s výkazem vým'!H312,'001 - 3. Rozpočet s výkazem vým'!H319:H320,'001 - 3. Rozpočet s výkazem vým'!H325,'001 - 3. Rozpočet s výkazem vým'!H377,'001 - 3. Rozpočet s výkazem vým'!H379)</f>
        <v>0</v>
      </c>
      <c r="E14" s="208">
        <f t="shared" si="0"/>
        <v>0</v>
      </c>
      <c r="F14" s="152">
        <v>237.2501758</v>
      </c>
      <c r="G14" s="152">
        <v>0</v>
      </c>
    </row>
    <row r="15" spans="1:7" s="2" customFormat="1" ht="15" customHeight="1">
      <c r="A15" s="150" t="s">
        <v>36</v>
      </c>
      <c r="B15" s="150" t="s">
        <v>129</v>
      </c>
      <c r="C15" s="151">
        <v>0</v>
      </c>
      <c r="D15" s="151">
        <f>'001 - 3. Rozpočet s výkazem vým'!H415</f>
        <v>0</v>
      </c>
      <c r="E15" s="208">
        <f t="shared" si="0"/>
        <v>0</v>
      </c>
      <c r="F15" s="152">
        <v>0</v>
      </c>
      <c r="G15" s="152">
        <v>0</v>
      </c>
    </row>
    <row r="16" spans="1:7" s="2" customFormat="1" ht="15" customHeight="1">
      <c r="A16" s="150" t="s">
        <v>42</v>
      </c>
      <c r="B16" s="150" t="s">
        <v>130</v>
      </c>
      <c r="C16" s="151">
        <f>SUM('001 - 3. Rozpočet s výkazem vým'!H423,'001 - 3. Rozpočet s výkazem vým'!H436,'001 - 3. Rozpočet s výkazem vým'!H448,'001 - 3. Rozpočet s výkazem vým'!H457)</f>
        <v>0</v>
      </c>
      <c r="D16" s="151">
        <f>SUM('001 - 3. Rozpočet s výkazem vým'!H421,'001 - 3. Rozpočet s výkazem vým'!H426,'001 - 3. Rozpočet s výkazem vým'!H428,'001 - 3. Rozpočet s výkazem vým'!H433,'001 - 3. Rozpočet s výkazem vým'!H438,'001 - 3. Rozpočet s výkazem vým'!H440:H441,'001 - 3. Rozpočet s výkazem vým'!H450,'001 - 3. Rozpočet s výkazem vým'!H459,'001 - 3. Rozpočet s výkazem vým'!H461,'001 - 3. Rozpočet s výkazem vým'!H463,'001 - 3. Rozpočet s výkazem vým'!H468,'001 - 3. Rozpočet s výkazem vým'!H470:H471,'001 - 3. Rozpočet s výkazem vým'!H475:H477,'001 - 3. Rozpočet s výkazem vým'!H479,'001 - 3. Rozpočet s výkazem vým'!H482)</f>
        <v>0</v>
      </c>
      <c r="E16" s="208">
        <f t="shared" si="0"/>
        <v>0</v>
      </c>
      <c r="F16" s="152">
        <v>217.5278246</v>
      </c>
      <c r="G16" s="152">
        <v>1.365</v>
      </c>
    </row>
    <row r="17" spans="1:7" s="207" customFormat="1" ht="14.25" customHeight="1">
      <c r="A17" s="204" t="s">
        <v>131</v>
      </c>
      <c r="B17" s="204" t="s">
        <v>132</v>
      </c>
      <c r="C17" s="205">
        <v>0</v>
      </c>
      <c r="D17" s="205">
        <f>SUM('001 - 3. Rozpočet s výkazem vým'!H481)</f>
        <v>0</v>
      </c>
      <c r="E17" s="205">
        <f t="shared" si="0"/>
        <v>0</v>
      </c>
      <c r="F17" s="206">
        <v>0</v>
      </c>
      <c r="G17" s="206">
        <v>0</v>
      </c>
    </row>
    <row r="18" spans="1:7" s="2" customFormat="1" ht="16.5" customHeight="1">
      <c r="A18" s="120" t="s">
        <v>47</v>
      </c>
      <c r="B18" s="120" t="s">
        <v>133</v>
      </c>
      <c r="C18" s="121">
        <f>SUM(C19)</f>
        <v>0</v>
      </c>
      <c r="D18" s="121">
        <f>SUM(D19)</f>
        <v>0</v>
      </c>
      <c r="E18" s="121">
        <f>SUM(C18:D18)</f>
        <v>0</v>
      </c>
      <c r="F18" s="122">
        <v>0.085701</v>
      </c>
      <c r="G18" s="122">
        <v>0</v>
      </c>
    </row>
    <row r="19" spans="1:7" s="2" customFormat="1" ht="15" customHeight="1">
      <c r="A19" s="150" t="s">
        <v>134</v>
      </c>
      <c r="B19" s="150" t="s">
        <v>135</v>
      </c>
      <c r="C19" s="151">
        <f>SUM('001 - 3. Rozpočet s výkazem vým'!H493)</f>
        <v>0</v>
      </c>
      <c r="D19" s="151">
        <f>SUM('001 - 3. Rozpočet s výkazem vým'!H485)</f>
        <v>0</v>
      </c>
      <c r="E19" s="208">
        <f>SUM(C19:D19)</f>
        <v>0</v>
      </c>
      <c r="F19" s="152">
        <v>0.085701</v>
      </c>
      <c r="G19" s="152">
        <v>0</v>
      </c>
    </row>
    <row r="20" spans="1:7" s="2" customFormat="1" ht="21" customHeight="1">
      <c r="A20" s="123"/>
      <c r="B20" s="123" t="s">
        <v>109</v>
      </c>
      <c r="C20" s="124">
        <f>SUM(C10,C18)</f>
        <v>0</v>
      </c>
      <c r="D20" s="124">
        <f>SUM(D10,D18)</f>
        <v>0</v>
      </c>
      <c r="E20" s="124">
        <f>SUM(C20,D20)</f>
        <v>0</v>
      </c>
      <c r="F20" s="125">
        <v>493.7797564</v>
      </c>
      <c r="G20" s="125">
        <v>316.766775</v>
      </c>
    </row>
  </sheetData>
  <sheetProtection/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5"/>
  <sheetViews>
    <sheetView showGridLines="0" zoomScalePageLayoutView="0" workbookViewId="0" topLeftCell="A1">
      <selection activeCell="M16" sqref="M16"/>
    </sheetView>
  </sheetViews>
  <sheetFormatPr defaultColWidth="10.5" defaultRowHeight="12" customHeight="1"/>
  <cols>
    <col min="1" max="1" width="7.5" style="143" customWidth="1"/>
    <col min="2" max="2" width="7.33203125" style="144" customWidth="1"/>
    <col min="3" max="3" width="12.16015625" style="144" customWidth="1"/>
    <col min="4" max="4" width="46.83203125" style="144" customWidth="1"/>
    <col min="5" max="5" width="4.33203125" style="144" customWidth="1"/>
    <col min="6" max="6" width="10.83203125" style="145" customWidth="1"/>
    <col min="7" max="7" width="10.83203125" style="146" customWidth="1"/>
    <col min="8" max="8" width="14.5" style="146" customWidth="1"/>
    <col min="9" max="16384" width="10.5" style="1" customWidth="1"/>
  </cols>
  <sheetData>
    <row r="1" spans="1:8" s="2" customFormat="1" ht="19.5" customHeight="1">
      <c r="A1" s="112" t="s">
        <v>110</v>
      </c>
      <c r="B1" s="113"/>
      <c r="C1" s="113"/>
      <c r="D1" s="113"/>
      <c r="E1" s="113"/>
      <c r="F1" s="113"/>
      <c r="G1" s="113"/>
      <c r="H1" s="113"/>
    </row>
    <row r="2" spans="1:8" s="2" customFormat="1" ht="12.75" customHeight="1">
      <c r="A2" s="114" t="s">
        <v>603</v>
      </c>
      <c r="B2" s="115"/>
      <c r="C2" s="115"/>
      <c r="D2" s="115"/>
      <c r="E2" s="115"/>
      <c r="F2" s="115"/>
      <c r="G2" s="113"/>
      <c r="H2" s="113"/>
    </row>
    <row r="3" spans="1:8" s="2" customFormat="1" ht="12.75" customHeight="1">
      <c r="A3" s="114" t="s">
        <v>123</v>
      </c>
      <c r="B3" s="115"/>
      <c r="C3" s="115"/>
      <c r="D3" s="115"/>
      <c r="E3" s="115"/>
      <c r="F3" s="115" t="s">
        <v>101</v>
      </c>
      <c r="G3" s="113"/>
      <c r="H3" s="113"/>
    </row>
    <row r="4" spans="1:8" s="2" customFormat="1" ht="12.75" customHeight="1">
      <c r="A4" s="114"/>
      <c r="B4" s="115"/>
      <c r="C4" s="114"/>
      <c r="D4" s="115"/>
      <c r="E4" s="115"/>
      <c r="F4" s="115" t="s">
        <v>111</v>
      </c>
      <c r="G4" s="113"/>
      <c r="H4" s="113"/>
    </row>
    <row r="5" spans="1:8" s="2" customFormat="1" ht="12.75" customHeight="1">
      <c r="A5" s="115" t="s">
        <v>99</v>
      </c>
      <c r="B5" s="115"/>
      <c r="C5" s="115"/>
      <c r="D5" s="115"/>
      <c r="E5" s="115"/>
      <c r="F5" s="115" t="s">
        <v>112</v>
      </c>
      <c r="G5" s="113"/>
      <c r="H5" s="113"/>
    </row>
    <row r="6" spans="1:8" s="2" customFormat="1" ht="12.75" customHeight="1">
      <c r="A6" s="115" t="s">
        <v>100</v>
      </c>
      <c r="B6" s="115"/>
      <c r="C6" s="115"/>
      <c r="D6" s="115"/>
      <c r="E6" s="115"/>
      <c r="F6" s="115" t="s">
        <v>607</v>
      </c>
      <c r="G6" s="113"/>
      <c r="H6" s="113"/>
    </row>
    <row r="7" spans="1:8" s="2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2" customFormat="1" ht="25.5" customHeight="1">
      <c r="A8" s="116" t="s">
        <v>113</v>
      </c>
      <c r="B8" s="116" t="s">
        <v>114</v>
      </c>
      <c r="C8" s="116" t="s">
        <v>115</v>
      </c>
      <c r="D8" s="116" t="s">
        <v>103</v>
      </c>
      <c r="E8" s="116" t="s">
        <v>116</v>
      </c>
      <c r="F8" s="116" t="s">
        <v>117</v>
      </c>
      <c r="G8" s="116" t="s">
        <v>118</v>
      </c>
      <c r="H8" s="116" t="s">
        <v>105</v>
      </c>
    </row>
    <row r="9" spans="1:8" s="2" customFormat="1" ht="12.75" customHeight="1">
      <c r="A9" s="116" t="s">
        <v>33</v>
      </c>
      <c r="B9" s="116" t="s">
        <v>40</v>
      </c>
      <c r="C9" s="116" t="s">
        <v>46</v>
      </c>
      <c r="D9" s="116" t="s">
        <v>52</v>
      </c>
      <c r="E9" s="116" t="s">
        <v>56</v>
      </c>
      <c r="F9" s="116" t="s">
        <v>60</v>
      </c>
      <c r="G9" s="116" t="s">
        <v>63</v>
      </c>
      <c r="H9" s="116" t="s">
        <v>36</v>
      </c>
    </row>
    <row r="10" spans="1:8" s="2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2" customFormat="1" ht="21" customHeight="1">
      <c r="A11" s="117"/>
      <c r="B11" s="126"/>
      <c r="C11" s="126" t="s">
        <v>34</v>
      </c>
      <c r="D11" s="126" t="s">
        <v>124</v>
      </c>
      <c r="E11" s="126"/>
      <c r="F11" s="127"/>
      <c r="G11" s="128"/>
      <c r="H11" s="128">
        <f>SUM(H12,H230,H239,H247,H415,H420,H481)</f>
        <v>0</v>
      </c>
    </row>
    <row r="12" spans="1:8" s="2" customFormat="1" ht="21" customHeight="1">
      <c r="A12" s="117"/>
      <c r="B12" s="126"/>
      <c r="C12" s="126" t="s">
        <v>33</v>
      </c>
      <c r="D12" s="126" t="s">
        <v>125</v>
      </c>
      <c r="E12" s="126"/>
      <c r="F12" s="127"/>
      <c r="G12" s="128"/>
      <c r="H12" s="128">
        <f>SUM(H13,H15,H20,H23,H24,H34,H38,H42,H50,H54,H62,H69,H73,H121,H123,H163,H164,H165,H167,H169,H173,H175,H177,H181,H182)</f>
        <v>0</v>
      </c>
    </row>
    <row r="13" spans="1:8" s="2" customFormat="1" ht="24" customHeight="1">
      <c r="A13" s="147">
        <v>1</v>
      </c>
      <c r="B13" s="148" t="s">
        <v>136</v>
      </c>
      <c r="C13" s="148" t="s">
        <v>137</v>
      </c>
      <c r="D13" s="148" t="s">
        <v>138</v>
      </c>
      <c r="E13" s="148" t="s">
        <v>139</v>
      </c>
      <c r="F13" s="149">
        <v>13</v>
      </c>
      <c r="G13" s="212">
        <v>0</v>
      </c>
      <c r="H13" s="153">
        <f>ROUND(F13*G13,2)</f>
        <v>0</v>
      </c>
    </row>
    <row r="14" spans="1:8" s="2" customFormat="1" ht="13.5" customHeight="1">
      <c r="A14" s="154"/>
      <c r="B14" s="155"/>
      <c r="C14" s="155"/>
      <c r="D14" s="155" t="s">
        <v>140</v>
      </c>
      <c r="E14" s="155"/>
      <c r="F14" s="156">
        <v>13</v>
      </c>
      <c r="G14" s="157"/>
      <c r="H14" s="158"/>
    </row>
    <row r="15" spans="1:8" s="2" customFormat="1" ht="13.5" customHeight="1">
      <c r="A15" s="147">
        <v>2</v>
      </c>
      <c r="B15" s="148" t="s">
        <v>136</v>
      </c>
      <c r="C15" s="148" t="s">
        <v>141</v>
      </c>
      <c r="D15" s="148" t="s">
        <v>142</v>
      </c>
      <c r="E15" s="148" t="s">
        <v>143</v>
      </c>
      <c r="F15" s="149">
        <v>171.4</v>
      </c>
      <c r="G15" s="212">
        <v>0</v>
      </c>
      <c r="H15" s="153">
        <f>ROUND(F15*G15,2)</f>
        <v>0</v>
      </c>
    </row>
    <row r="16" spans="1:8" s="2" customFormat="1" ht="13.5" customHeight="1">
      <c r="A16" s="159"/>
      <c r="B16" s="160"/>
      <c r="C16" s="160"/>
      <c r="D16" s="160" t="s">
        <v>144</v>
      </c>
      <c r="E16" s="160"/>
      <c r="F16" s="161"/>
      <c r="G16" s="162"/>
      <c r="H16" s="163"/>
    </row>
    <row r="17" spans="1:8" s="2" customFormat="1" ht="13.5" customHeight="1">
      <c r="A17" s="164"/>
      <c r="B17" s="165"/>
      <c r="C17" s="165"/>
      <c r="D17" s="165" t="s">
        <v>145</v>
      </c>
      <c r="E17" s="165"/>
      <c r="F17" s="166">
        <v>63.4</v>
      </c>
      <c r="G17" s="167"/>
      <c r="H17" s="168"/>
    </row>
    <row r="18" spans="1:8" s="2" customFormat="1" ht="24" customHeight="1">
      <c r="A18" s="169"/>
      <c r="B18" s="170"/>
      <c r="C18" s="170"/>
      <c r="D18" s="170" t="s">
        <v>146</v>
      </c>
      <c r="E18" s="170"/>
      <c r="F18" s="171">
        <v>108</v>
      </c>
      <c r="G18" s="172"/>
      <c r="H18" s="173"/>
    </row>
    <row r="19" spans="1:8" s="2" customFormat="1" ht="13.5" customHeight="1">
      <c r="A19" s="174"/>
      <c r="B19" s="175"/>
      <c r="C19" s="175"/>
      <c r="D19" s="175" t="s">
        <v>147</v>
      </c>
      <c r="E19" s="175"/>
      <c r="F19" s="176">
        <v>171.4</v>
      </c>
      <c r="G19" s="177"/>
      <c r="H19" s="178"/>
    </row>
    <row r="20" spans="1:8" s="2" customFormat="1" ht="13.5" customHeight="1">
      <c r="A20" s="147">
        <v>3</v>
      </c>
      <c r="B20" s="148" t="s">
        <v>136</v>
      </c>
      <c r="C20" s="148" t="s">
        <v>148</v>
      </c>
      <c r="D20" s="148" t="s">
        <v>149</v>
      </c>
      <c r="E20" s="148" t="s">
        <v>121</v>
      </c>
      <c r="F20" s="149">
        <v>1</v>
      </c>
      <c r="G20" s="212">
        <v>0</v>
      </c>
      <c r="H20" s="153">
        <f>ROUND(F20*G20,2)</f>
        <v>0</v>
      </c>
    </row>
    <row r="21" spans="1:8" s="2" customFormat="1" ht="13.5" customHeight="1">
      <c r="A21" s="159"/>
      <c r="B21" s="160"/>
      <c r="C21" s="160"/>
      <c r="D21" s="160" t="s">
        <v>150</v>
      </c>
      <c r="E21" s="160"/>
      <c r="F21" s="161"/>
      <c r="G21" s="162"/>
      <c r="H21" s="163"/>
    </row>
    <row r="22" spans="1:8" s="2" customFormat="1" ht="13.5" customHeight="1" thickBot="1">
      <c r="A22" s="154"/>
      <c r="B22" s="155"/>
      <c r="C22" s="155"/>
      <c r="D22" s="155" t="s">
        <v>151</v>
      </c>
      <c r="E22" s="155"/>
      <c r="F22" s="156">
        <v>1</v>
      </c>
      <c r="G22" s="157"/>
      <c r="H22" s="158"/>
    </row>
    <row r="23" spans="1:8" s="2" customFormat="1" ht="13.5" customHeight="1">
      <c r="A23" s="129">
        <v>4</v>
      </c>
      <c r="B23" s="130" t="s">
        <v>136</v>
      </c>
      <c r="C23" s="130" t="s">
        <v>152</v>
      </c>
      <c r="D23" s="130" t="s">
        <v>153</v>
      </c>
      <c r="E23" s="130" t="s">
        <v>121</v>
      </c>
      <c r="F23" s="131">
        <v>1</v>
      </c>
      <c r="G23" s="210">
        <v>0</v>
      </c>
      <c r="H23" s="132">
        <f>ROUND(F23*G23,2)</f>
        <v>0</v>
      </c>
    </row>
    <row r="24" spans="1:8" s="2" customFormat="1" ht="24" customHeight="1" thickBot="1">
      <c r="A24" s="138">
        <v>5</v>
      </c>
      <c r="B24" s="139" t="s">
        <v>154</v>
      </c>
      <c r="C24" s="139" t="s">
        <v>155</v>
      </c>
      <c r="D24" s="139" t="s">
        <v>156</v>
      </c>
      <c r="E24" s="139" t="s">
        <v>139</v>
      </c>
      <c r="F24" s="140">
        <v>775.44</v>
      </c>
      <c r="G24" s="211">
        <v>0</v>
      </c>
      <c r="H24" s="203">
        <f>ROUND(F24*G24,2)</f>
        <v>0</v>
      </c>
    </row>
    <row r="25" spans="1:8" s="2" customFormat="1" ht="13.5" customHeight="1" thickBot="1">
      <c r="A25" s="159"/>
      <c r="B25" s="160"/>
      <c r="C25" s="160"/>
      <c r="D25" s="160" t="s">
        <v>157</v>
      </c>
      <c r="E25" s="160"/>
      <c r="F25" s="161"/>
      <c r="G25" s="162"/>
      <c r="H25" s="163"/>
    </row>
    <row r="26" spans="1:8" s="2" customFormat="1" ht="13.5" customHeight="1">
      <c r="A26" s="154"/>
      <c r="B26" s="155"/>
      <c r="C26" s="155"/>
      <c r="D26" s="155" t="s">
        <v>158</v>
      </c>
      <c r="E26" s="155"/>
      <c r="F26" s="156">
        <v>304.45</v>
      </c>
      <c r="G26" s="157"/>
      <c r="H26" s="158"/>
    </row>
    <row r="27" spans="1:8" s="2" customFormat="1" ht="13.5" customHeight="1">
      <c r="A27" s="179"/>
      <c r="B27" s="180"/>
      <c r="C27" s="180"/>
      <c r="D27" s="180" t="s">
        <v>159</v>
      </c>
      <c r="E27" s="180"/>
      <c r="F27" s="181">
        <v>304.45</v>
      </c>
      <c r="G27" s="182"/>
      <c r="H27" s="183"/>
    </row>
    <row r="28" spans="1:8" s="2" customFormat="1" ht="13.5" customHeight="1">
      <c r="A28" s="159"/>
      <c r="B28" s="160"/>
      <c r="C28" s="160"/>
      <c r="D28" s="160" t="s">
        <v>150</v>
      </c>
      <c r="E28" s="160"/>
      <c r="F28" s="161"/>
      <c r="G28" s="162"/>
      <c r="H28" s="163"/>
    </row>
    <row r="29" spans="1:8" s="2" customFormat="1" ht="24" customHeight="1">
      <c r="A29" s="164"/>
      <c r="B29" s="165"/>
      <c r="C29" s="165"/>
      <c r="D29" s="165" t="s">
        <v>160</v>
      </c>
      <c r="E29" s="165"/>
      <c r="F29" s="166">
        <v>257.25</v>
      </c>
      <c r="G29" s="167"/>
      <c r="H29" s="168"/>
    </row>
    <row r="30" spans="1:8" s="2" customFormat="1" ht="13.5" customHeight="1">
      <c r="A30" s="184"/>
      <c r="B30" s="185"/>
      <c r="C30" s="185"/>
      <c r="D30" s="185" t="s">
        <v>161</v>
      </c>
      <c r="E30" s="185"/>
      <c r="F30" s="186">
        <v>189.79</v>
      </c>
      <c r="G30" s="187"/>
      <c r="H30" s="188"/>
    </row>
    <row r="31" spans="1:8" s="2" customFormat="1" ht="13.5" customHeight="1">
      <c r="A31" s="169"/>
      <c r="B31" s="170"/>
      <c r="C31" s="170"/>
      <c r="D31" s="170" t="s">
        <v>162</v>
      </c>
      <c r="E31" s="170"/>
      <c r="F31" s="171">
        <v>23.95</v>
      </c>
      <c r="G31" s="172"/>
      <c r="H31" s="173"/>
    </row>
    <row r="32" spans="1:8" s="2" customFormat="1" ht="13.5" customHeight="1">
      <c r="A32" s="179"/>
      <c r="B32" s="180"/>
      <c r="C32" s="180"/>
      <c r="D32" s="180" t="s">
        <v>159</v>
      </c>
      <c r="E32" s="180"/>
      <c r="F32" s="181">
        <v>470.99</v>
      </c>
      <c r="G32" s="182"/>
      <c r="H32" s="183"/>
    </row>
    <row r="33" spans="1:8" s="2" customFormat="1" ht="13.5" customHeight="1">
      <c r="A33" s="174"/>
      <c r="B33" s="175"/>
      <c r="C33" s="175"/>
      <c r="D33" s="175" t="s">
        <v>147</v>
      </c>
      <c r="E33" s="175"/>
      <c r="F33" s="176">
        <v>775.44</v>
      </c>
      <c r="G33" s="177"/>
      <c r="H33" s="178"/>
    </row>
    <row r="34" spans="1:8" s="2" customFormat="1" ht="24" customHeight="1">
      <c r="A34" s="147">
        <v>6</v>
      </c>
      <c r="B34" s="148" t="s">
        <v>154</v>
      </c>
      <c r="C34" s="148" t="s">
        <v>163</v>
      </c>
      <c r="D34" s="148" t="s">
        <v>164</v>
      </c>
      <c r="E34" s="148" t="s">
        <v>139</v>
      </c>
      <c r="F34" s="149">
        <v>7.175</v>
      </c>
      <c r="G34" s="212">
        <v>0</v>
      </c>
      <c r="H34" s="153">
        <f>ROUND(F34*G34,2)</f>
        <v>0</v>
      </c>
    </row>
    <row r="35" spans="1:8" s="2" customFormat="1" ht="13.5" customHeight="1">
      <c r="A35" s="159"/>
      <c r="B35" s="160"/>
      <c r="C35" s="160"/>
      <c r="D35" s="160" t="s">
        <v>150</v>
      </c>
      <c r="E35" s="160"/>
      <c r="F35" s="161"/>
      <c r="G35" s="162"/>
      <c r="H35" s="163"/>
    </row>
    <row r="36" spans="1:8" s="2" customFormat="1" ht="13.5" customHeight="1">
      <c r="A36" s="154"/>
      <c r="B36" s="155"/>
      <c r="C36" s="155"/>
      <c r="D36" s="155" t="s">
        <v>165</v>
      </c>
      <c r="E36" s="155"/>
      <c r="F36" s="156">
        <v>7.175</v>
      </c>
      <c r="G36" s="157"/>
      <c r="H36" s="158"/>
    </row>
    <row r="37" spans="1:8" s="2" customFormat="1" ht="13.5" customHeight="1">
      <c r="A37" s="174"/>
      <c r="B37" s="175"/>
      <c r="C37" s="175"/>
      <c r="D37" s="175" t="s">
        <v>147</v>
      </c>
      <c r="E37" s="175"/>
      <c r="F37" s="176">
        <v>7.175</v>
      </c>
      <c r="G37" s="177"/>
      <c r="H37" s="178"/>
    </row>
    <row r="38" spans="1:8" s="2" customFormat="1" ht="24" customHeight="1">
      <c r="A38" s="147">
        <v>7</v>
      </c>
      <c r="B38" s="148" t="s">
        <v>154</v>
      </c>
      <c r="C38" s="148" t="s">
        <v>166</v>
      </c>
      <c r="D38" s="148" t="s">
        <v>167</v>
      </c>
      <c r="E38" s="148" t="s">
        <v>139</v>
      </c>
      <c r="F38" s="149">
        <v>27.25</v>
      </c>
      <c r="G38" s="212">
        <v>0</v>
      </c>
      <c r="H38" s="153">
        <f>ROUND(F38*G38,2)</f>
        <v>0</v>
      </c>
    </row>
    <row r="39" spans="1:8" s="2" customFormat="1" ht="13.5" customHeight="1">
      <c r="A39" s="164"/>
      <c r="B39" s="165"/>
      <c r="C39" s="165"/>
      <c r="D39" s="165" t="s">
        <v>168</v>
      </c>
      <c r="E39" s="165"/>
      <c r="F39" s="166">
        <v>8.5</v>
      </c>
      <c r="G39" s="167"/>
      <c r="H39" s="168"/>
    </row>
    <row r="40" spans="1:8" s="2" customFormat="1" ht="13.5" customHeight="1">
      <c r="A40" s="169"/>
      <c r="B40" s="170"/>
      <c r="C40" s="170"/>
      <c r="D40" s="170" t="s">
        <v>169</v>
      </c>
      <c r="E40" s="170"/>
      <c r="F40" s="171">
        <v>18.75</v>
      </c>
      <c r="G40" s="172"/>
      <c r="H40" s="173"/>
    </row>
    <row r="41" spans="1:8" s="2" customFormat="1" ht="13.5" customHeight="1">
      <c r="A41" s="174"/>
      <c r="B41" s="175"/>
      <c r="C41" s="175"/>
      <c r="D41" s="175" t="s">
        <v>147</v>
      </c>
      <c r="E41" s="175"/>
      <c r="F41" s="176">
        <v>27.25</v>
      </c>
      <c r="G41" s="177"/>
      <c r="H41" s="178"/>
    </row>
    <row r="42" spans="1:8" s="2" customFormat="1" ht="24" customHeight="1">
      <c r="A42" s="147">
        <v>8</v>
      </c>
      <c r="B42" s="148" t="s">
        <v>154</v>
      </c>
      <c r="C42" s="148" t="s">
        <v>170</v>
      </c>
      <c r="D42" s="148" t="s">
        <v>171</v>
      </c>
      <c r="E42" s="148" t="s">
        <v>139</v>
      </c>
      <c r="F42" s="149">
        <v>54.5</v>
      </c>
      <c r="G42" s="212">
        <v>0</v>
      </c>
      <c r="H42" s="153">
        <f>ROUND(F42*G42,2)</f>
        <v>0</v>
      </c>
    </row>
    <row r="43" spans="1:8" s="2" customFormat="1" ht="13.5" customHeight="1">
      <c r="A43" s="159"/>
      <c r="B43" s="160"/>
      <c r="C43" s="160"/>
      <c r="D43" s="160" t="s">
        <v>157</v>
      </c>
      <c r="E43" s="160"/>
      <c r="F43" s="161"/>
      <c r="G43" s="162"/>
      <c r="H43" s="163"/>
    </row>
    <row r="44" spans="1:8" s="2" customFormat="1" ht="13.5" customHeight="1">
      <c r="A44" s="154"/>
      <c r="B44" s="155"/>
      <c r="C44" s="155"/>
      <c r="D44" s="155" t="s">
        <v>172</v>
      </c>
      <c r="E44" s="155"/>
      <c r="F44" s="156">
        <v>23.75</v>
      </c>
      <c r="G44" s="157"/>
      <c r="H44" s="158"/>
    </row>
    <row r="45" spans="1:8" s="2" customFormat="1" ht="13.5" customHeight="1">
      <c r="A45" s="179"/>
      <c r="B45" s="180"/>
      <c r="C45" s="180"/>
      <c r="D45" s="180" t="s">
        <v>159</v>
      </c>
      <c r="E45" s="180"/>
      <c r="F45" s="181">
        <v>23.75</v>
      </c>
      <c r="G45" s="182"/>
      <c r="H45" s="183"/>
    </row>
    <row r="46" spans="1:8" s="2" customFormat="1" ht="13.5" customHeight="1">
      <c r="A46" s="159"/>
      <c r="B46" s="160"/>
      <c r="C46" s="160"/>
      <c r="D46" s="160" t="s">
        <v>150</v>
      </c>
      <c r="E46" s="160"/>
      <c r="F46" s="161"/>
      <c r="G46" s="162"/>
      <c r="H46" s="163"/>
    </row>
    <row r="47" spans="1:8" s="2" customFormat="1" ht="13.5" customHeight="1">
      <c r="A47" s="154"/>
      <c r="B47" s="155"/>
      <c r="C47" s="155"/>
      <c r="D47" s="155" t="s">
        <v>173</v>
      </c>
      <c r="E47" s="155"/>
      <c r="F47" s="156">
        <v>30.75</v>
      </c>
      <c r="G47" s="157"/>
      <c r="H47" s="158"/>
    </row>
    <row r="48" spans="1:8" s="2" customFormat="1" ht="13.5" customHeight="1">
      <c r="A48" s="179"/>
      <c r="B48" s="180"/>
      <c r="C48" s="180"/>
      <c r="D48" s="180" t="s">
        <v>159</v>
      </c>
      <c r="E48" s="180"/>
      <c r="F48" s="181">
        <v>30.75</v>
      </c>
      <c r="G48" s="182"/>
      <c r="H48" s="183"/>
    </row>
    <row r="49" spans="1:8" s="2" customFormat="1" ht="13.5" customHeight="1">
      <c r="A49" s="174"/>
      <c r="B49" s="175"/>
      <c r="C49" s="175"/>
      <c r="D49" s="175" t="s">
        <v>147</v>
      </c>
      <c r="E49" s="175"/>
      <c r="F49" s="176">
        <v>54.5</v>
      </c>
      <c r="G49" s="177"/>
      <c r="H49" s="178"/>
    </row>
    <row r="50" spans="1:8" s="2" customFormat="1" ht="13.5" customHeight="1">
      <c r="A50" s="147">
        <v>9</v>
      </c>
      <c r="B50" s="148" t="s">
        <v>154</v>
      </c>
      <c r="C50" s="148" t="s">
        <v>174</v>
      </c>
      <c r="D50" s="148" t="s">
        <v>175</v>
      </c>
      <c r="E50" s="148" t="s">
        <v>139</v>
      </c>
      <c r="F50" s="149">
        <v>11.275</v>
      </c>
      <c r="G50" s="212">
        <v>0</v>
      </c>
      <c r="H50" s="153">
        <f>ROUND(F50*G50,2)</f>
        <v>0</v>
      </c>
    </row>
    <row r="51" spans="1:8" s="2" customFormat="1" ht="13.5" customHeight="1">
      <c r="A51" s="159"/>
      <c r="B51" s="160"/>
      <c r="C51" s="160"/>
      <c r="D51" s="160" t="s">
        <v>150</v>
      </c>
      <c r="E51" s="160"/>
      <c r="F51" s="161"/>
      <c r="G51" s="162"/>
      <c r="H51" s="163"/>
    </row>
    <row r="52" spans="1:8" s="2" customFormat="1" ht="13.5" customHeight="1">
      <c r="A52" s="154"/>
      <c r="B52" s="155"/>
      <c r="C52" s="155"/>
      <c r="D52" s="155" t="s">
        <v>176</v>
      </c>
      <c r="E52" s="155"/>
      <c r="F52" s="156">
        <v>11.275</v>
      </c>
      <c r="G52" s="157"/>
      <c r="H52" s="158"/>
    </row>
    <row r="53" spans="1:8" s="2" customFormat="1" ht="13.5" customHeight="1">
      <c r="A53" s="174"/>
      <c r="B53" s="175"/>
      <c r="C53" s="175"/>
      <c r="D53" s="175" t="s">
        <v>147</v>
      </c>
      <c r="E53" s="175"/>
      <c r="F53" s="176">
        <v>11.275</v>
      </c>
      <c r="G53" s="177"/>
      <c r="H53" s="178"/>
    </row>
    <row r="54" spans="1:8" s="2" customFormat="1" ht="24" customHeight="1">
      <c r="A54" s="147">
        <v>10</v>
      </c>
      <c r="B54" s="148" t="s">
        <v>154</v>
      </c>
      <c r="C54" s="148" t="s">
        <v>177</v>
      </c>
      <c r="D54" s="148" t="s">
        <v>178</v>
      </c>
      <c r="E54" s="148" t="s">
        <v>139</v>
      </c>
      <c r="F54" s="149">
        <v>154.225</v>
      </c>
      <c r="G54" s="212">
        <v>0</v>
      </c>
      <c r="H54" s="153">
        <f>ROUND(F54*G54,2)</f>
        <v>0</v>
      </c>
    </row>
    <row r="55" spans="1:8" s="2" customFormat="1" ht="13.5" customHeight="1">
      <c r="A55" s="159"/>
      <c r="B55" s="160"/>
      <c r="C55" s="160"/>
      <c r="D55" s="160" t="s">
        <v>150</v>
      </c>
      <c r="E55" s="160"/>
      <c r="F55" s="161"/>
      <c r="G55" s="162"/>
      <c r="H55" s="163"/>
    </row>
    <row r="56" spans="1:8" s="2" customFormat="1" ht="13.5" customHeight="1">
      <c r="A56" s="154"/>
      <c r="B56" s="155"/>
      <c r="C56" s="155"/>
      <c r="D56" s="155" t="s">
        <v>179</v>
      </c>
      <c r="E56" s="155"/>
      <c r="F56" s="156">
        <v>6.25</v>
      </c>
      <c r="G56" s="157"/>
      <c r="H56" s="158"/>
    </row>
    <row r="57" spans="1:8" s="2" customFormat="1" ht="13.5" customHeight="1">
      <c r="A57" s="179"/>
      <c r="B57" s="180"/>
      <c r="C57" s="180"/>
      <c r="D57" s="180" t="s">
        <v>159</v>
      </c>
      <c r="E57" s="180"/>
      <c r="F57" s="181">
        <v>6.25</v>
      </c>
      <c r="G57" s="182"/>
      <c r="H57" s="183"/>
    </row>
    <row r="58" spans="1:8" s="2" customFormat="1" ht="13.5" customHeight="1">
      <c r="A58" s="159"/>
      <c r="B58" s="160"/>
      <c r="C58" s="160"/>
      <c r="D58" s="160" t="s">
        <v>157</v>
      </c>
      <c r="E58" s="160"/>
      <c r="F58" s="161"/>
      <c r="G58" s="162"/>
      <c r="H58" s="163"/>
    </row>
    <row r="59" spans="1:8" s="2" customFormat="1" ht="13.5" customHeight="1">
      <c r="A59" s="154"/>
      <c r="B59" s="155"/>
      <c r="C59" s="155"/>
      <c r="D59" s="155" t="s">
        <v>180</v>
      </c>
      <c r="E59" s="155"/>
      <c r="F59" s="156">
        <v>147.975</v>
      </c>
      <c r="G59" s="157"/>
      <c r="H59" s="158"/>
    </row>
    <row r="60" spans="1:8" s="2" customFormat="1" ht="13.5" customHeight="1">
      <c r="A60" s="179"/>
      <c r="B60" s="180"/>
      <c r="C60" s="180"/>
      <c r="D60" s="180" t="s">
        <v>159</v>
      </c>
      <c r="E60" s="180"/>
      <c r="F60" s="181">
        <v>147.975</v>
      </c>
      <c r="G60" s="182"/>
      <c r="H60" s="183"/>
    </row>
    <row r="61" spans="1:8" s="2" customFormat="1" ht="13.5" customHeight="1">
      <c r="A61" s="174"/>
      <c r="B61" s="175"/>
      <c r="C61" s="175"/>
      <c r="D61" s="175" t="s">
        <v>147</v>
      </c>
      <c r="E61" s="175"/>
      <c r="F61" s="176">
        <v>154.225</v>
      </c>
      <c r="G61" s="177"/>
      <c r="H61" s="178"/>
    </row>
    <row r="62" spans="1:8" s="2" customFormat="1" ht="13.5" customHeight="1">
      <c r="A62" s="147">
        <v>11</v>
      </c>
      <c r="B62" s="148" t="s">
        <v>154</v>
      </c>
      <c r="C62" s="148" t="s">
        <v>181</v>
      </c>
      <c r="D62" s="148" t="s">
        <v>182</v>
      </c>
      <c r="E62" s="148" t="s">
        <v>143</v>
      </c>
      <c r="F62" s="149">
        <v>558</v>
      </c>
      <c r="G62" s="212">
        <v>0</v>
      </c>
      <c r="H62" s="153">
        <f>ROUND(F62*G62,2)</f>
        <v>0</v>
      </c>
    </row>
    <row r="63" spans="1:8" s="2" customFormat="1" ht="13.5" customHeight="1">
      <c r="A63" s="159"/>
      <c r="B63" s="160"/>
      <c r="C63" s="160"/>
      <c r="D63" s="160" t="s">
        <v>157</v>
      </c>
      <c r="E63" s="160"/>
      <c r="F63" s="161"/>
      <c r="G63" s="162"/>
      <c r="H63" s="163"/>
    </row>
    <row r="64" spans="1:8" s="2" customFormat="1" ht="13.5" customHeight="1">
      <c r="A64" s="164"/>
      <c r="B64" s="165"/>
      <c r="C64" s="165"/>
      <c r="D64" s="165" t="s">
        <v>183</v>
      </c>
      <c r="E64" s="165"/>
      <c r="F64" s="166">
        <v>222.7</v>
      </c>
      <c r="G64" s="167"/>
      <c r="H64" s="168"/>
    </row>
    <row r="65" spans="1:8" s="2" customFormat="1" ht="13.5" customHeight="1">
      <c r="A65" s="169"/>
      <c r="B65" s="170"/>
      <c r="C65" s="170"/>
      <c r="D65" s="170" t="s">
        <v>184</v>
      </c>
      <c r="E65" s="170"/>
      <c r="F65" s="171">
        <v>42.5</v>
      </c>
      <c r="G65" s="172"/>
      <c r="H65" s="173"/>
    </row>
    <row r="66" spans="1:8" s="2" customFormat="1" ht="13.5" customHeight="1">
      <c r="A66" s="159"/>
      <c r="B66" s="160"/>
      <c r="C66" s="160"/>
      <c r="D66" s="160" t="s">
        <v>150</v>
      </c>
      <c r="E66" s="160"/>
      <c r="F66" s="161"/>
      <c r="G66" s="162"/>
      <c r="H66" s="163"/>
    </row>
    <row r="67" spans="1:8" s="2" customFormat="1" ht="24" customHeight="1">
      <c r="A67" s="154"/>
      <c r="B67" s="155"/>
      <c r="C67" s="155"/>
      <c r="D67" s="155" t="s">
        <v>185</v>
      </c>
      <c r="E67" s="155"/>
      <c r="F67" s="156">
        <v>292.8</v>
      </c>
      <c r="G67" s="157"/>
      <c r="H67" s="158"/>
    </row>
    <row r="68" spans="1:8" s="2" customFormat="1" ht="13.5" customHeight="1">
      <c r="A68" s="174"/>
      <c r="B68" s="175"/>
      <c r="C68" s="175"/>
      <c r="D68" s="175" t="s">
        <v>147</v>
      </c>
      <c r="E68" s="175"/>
      <c r="F68" s="176">
        <v>558</v>
      </c>
      <c r="G68" s="177"/>
      <c r="H68" s="178"/>
    </row>
    <row r="69" spans="1:8" s="2" customFormat="1" ht="24" customHeight="1">
      <c r="A69" s="147">
        <v>12</v>
      </c>
      <c r="B69" s="148" t="s">
        <v>136</v>
      </c>
      <c r="C69" s="148" t="s">
        <v>186</v>
      </c>
      <c r="D69" s="148" t="s">
        <v>187</v>
      </c>
      <c r="E69" s="148" t="s">
        <v>188</v>
      </c>
      <c r="F69" s="149">
        <v>103.162</v>
      </c>
      <c r="G69" s="212">
        <v>0</v>
      </c>
      <c r="H69" s="153">
        <f>ROUND(F69*G69,2)</f>
        <v>0</v>
      </c>
    </row>
    <row r="70" spans="1:8" s="2" customFormat="1" ht="13.5" customHeight="1">
      <c r="A70" s="164"/>
      <c r="B70" s="165"/>
      <c r="C70" s="165"/>
      <c r="D70" s="165" t="s">
        <v>189</v>
      </c>
      <c r="E70" s="165"/>
      <c r="F70" s="166">
        <v>88.76175</v>
      </c>
      <c r="G70" s="167"/>
      <c r="H70" s="168"/>
    </row>
    <row r="71" spans="1:8" s="2" customFormat="1" ht="13.5" customHeight="1">
      <c r="A71" s="169"/>
      <c r="B71" s="170"/>
      <c r="C71" s="170"/>
      <c r="D71" s="170" t="s">
        <v>190</v>
      </c>
      <c r="E71" s="170"/>
      <c r="F71" s="171">
        <v>14.4</v>
      </c>
      <c r="G71" s="172"/>
      <c r="H71" s="173"/>
    </row>
    <row r="72" spans="1:8" s="2" customFormat="1" ht="13.5" customHeight="1">
      <c r="A72" s="174"/>
      <c r="B72" s="175"/>
      <c r="C72" s="175"/>
      <c r="D72" s="175" t="s">
        <v>147</v>
      </c>
      <c r="E72" s="175"/>
      <c r="F72" s="176">
        <v>103.16175</v>
      </c>
      <c r="G72" s="177"/>
      <c r="H72" s="178"/>
    </row>
    <row r="73" spans="1:8" s="2" customFormat="1" ht="24" customHeight="1">
      <c r="A73" s="147">
        <v>13</v>
      </c>
      <c r="B73" s="148" t="s">
        <v>136</v>
      </c>
      <c r="C73" s="148" t="s">
        <v>191</v>
      </c>
      <c r="D73" s="148" t="s">
        <v>192</v>
      </c>
      <c r="E73" s="148" t="s">
        <v>188</v>
      </c>
      <c r="F73" s="149">
        <v>307.073</v>
      </c>
      <c r="G73" s="212">
        <v>0</v>
      </c>
      <c r="H73" s="153">
        <f>ROUND(F73*G73,2)</f>
        <v>0</v>
      </c>
    </row>
    <row r="74" spans="1:8" s="2" customFormat="1" ht="13.5" customHeight="1">
      <c r="A74" s="159"/>
      <c r="B74" s="160"/>
      <c r="C74" s="160"/>
      <c r="D74" s="160" t="s">
        <v>157</v>
      </c>
      <c r="E74" s="160"/>
      <c r="F74" s="161"/>
      <c r="G74" s="162"/>
      <c r="H74" s="163"/>
    </row>
    <row r="75" spans="1:8" s="2" customFormat="1" ht="13.5" customHeight="1">
      <c r="A75" s="164"/>
      <c r="B75" s="165"/>
      <c r="C75" s="165"/>
      <c r="D75" s="165" t="s">
        <v>193</v>
      </c>
      <c r="E75" s="165"/>
      <c r="F75" s="166">
        <v>12.113724</v>
      </c>
      <c r="G75" s="167"/>
      <c r="H75" s="168"/>
    </row>
    <row r="76" spans="1:8" s="2" customFormat="1" ht="13.5" customHeight="1">
      <c r="A76" s="184"/>
      <c r="B76" s="185"/>
      <c r="C76" s="185"/>
      <c r="D76" s="185" t="s">
        <v>194</v>
      </c>
      <c r="E76" s="185"/>
      <c r="F76" s="186">
        <v>3.081896</v>
      </c>
      <c r="G76" s="187"/>
      <c r="H76" s="188"/>
    </row>
    <row r="77" spans="1:8" s="2" customFormat="1" ht="13.5" customHeight="1">
      <c r="A77" s="184"/>
      <c r="B77" s="185"/>
      <c r="C77" s="185"/>
      <c r="D77" s="185" t="s">
        <v>195</v>
      </c>
      <c r="E77" s="185"/>
      <c r="F77" s="186">
        <v>4.73382</v>
      </c>
      <c r="G77" s="187"/>
      <c r="H77" s="188"/>
    </row>
    <row r="78" spans="1:8" s="2" customFormat="1" ht="13.5" customHeight="1">
      <c r="A78" s="184"/>
      <c r="B78" s="185"/>
      <c r="C78" s="185"/>
      <c r="D78" s="185" t="s">
        <v>196</v>
      </c>
      <c r="E78" s="185"/>
      <c r="F78" s="186">
        <v>12.915</v>
      </c>
      <c r="G78" s="187"/>
      <c r="H78" s="188"/>
    </row>
    <row r="79" spans="1:8" s="2" customFormat="1" ht="13.5" customHeight="1">
      <c r="A79" s="184"/>
      <c r="B79" s="185"/>
      <c r="C79" s="185"/>
      <c r="D79" s="185" t="s">
        <v>197</v>
      </c>
      <c r="E79" s="185"/>
      <c r="F79" s="186">
        <v>1.54</v>
      </c>
      <c r="G79" s="187"/>
      <c r="H79" s="188"/>
    </row>
    <row r="80" spans="1:8" s="2" customFormat="1" ht="13.5" customHeight="1">
      <c r="A80" s="184"/>
      <c r="B80" s="185"/>
      <c r="C80" s="185"/>
      <c r="D80" s="185" t="s">
        <v>198</v>
      </c>
      <c r="E80" s="185"/>
      <c r="F80" s="186">
        <v>56.5821375</v>
      </c>
      <c r="G80" s="187"/>
      <c r="H80" s="188"/>
    </row>
    <row r="81" spans="1:8" s="2" customFormat="1" ht="13.5" customHeight="1">
      <c r="A81" s="184"/>
      <c r="B81" s="185"/>
      <c r="C81" s="185"/>
      <c r="D81" s="185" t="s">
        <v>199</v>
      </c>
      <c r="E81" s="185"/>
      <c r="F81" s="186">
        <v>4.1075</v>
      </c>
      <c r="G81" s="187"/>
      <c r="H81" s="188"/>
    </row>
    <row r="82" spans="1:8" s="2" customFormat="1" ht="13.5" customHeight="1">
      <c r="A82" s="184"/>
      <c r="B82" s="185"/>
      <c r="C82" s="185"/>
      <c r="D82" s="185" t="s">
        <v>200</v>
      </c>
      <c r="E82" s="185"/>
      <c r="F82" s="186">
        <v>7.3185</v>
      </c>
      <c r="G82" s="187"/>
      <c r="H82" s="188"/>
    </row>
    <row r="83" spans="1:8" s="2" customFormat="1" ht="13.5" customHeight="1">
      <c r="A83" s="184"/>
      <c r="B83" s="185"/>
      <c r="C83" s="185"/>
      <c r="D83" s="185" t="s">
        <v>201</v>
      </c>
      <c r="E83" s="185"/>
      <c r="F83" s="186">
        <v>5.33975</v>
      </c>
      <c r="G83" s="187"/>
      <c r="H83" s="188"/>
    </row>
    <row r="84" spans="1:8" s="2" customFormat="1" ht="13.5" customHeight="1">
      <c r="A84" s="184"/>
      <c r="B84" s="185"/>
      <c r="C84" s="185"/>
      <c r="D84" s="185" t="s">
        <v>202</v>
      </c>
      <c r="E84" s="185"/>
      <c r="F84" s="186">
        <v>14.7753375</v>
      </c>
      <c r="G84" s="187"/>
      <c r="H84" s="188"/>
    </row>
    <row r="85" spans="1:8" s="2" customFormat="1" ht="13.5" customHeight="1">
      <c r="A85" s="184"/>
      <c r="B85" s="185"/>
      <c r="C85" s="185"/>
      <c r="D85" s="185" t="s">
        <v>203</v>
      </c>
      <c r="E85" s="185"/>
      <c r="F85" s="186">
        <v>6.2</v>
      </c>
      <c r="G85" s="187"/>
      <c r="H85" s="188"/>
    </row>
    <row r="86" spans="1:8" s="2" customFormat="1" ht="13.5" customHeight="1">
      <c r="A86" s="169"/>
      <c r="B86" s="170"/>
      <c r="C86" s="170"/>
      <c r="D86" s="170" t="s">
        <v>204</v>
      </c>
      <c r="E86" s="170"/>
      <c r="F86" s="171">
        <v>2.6271</v>
      </c>
      <c r="G86" s="172"/>
      <c r="H86" s="173"/>
    </row>
    <row r="87" spans="1:8" s="2" customFormat="1" ht="13.5" customHeight="1">
      <c r="A87" s="179"/>
      <c r="B87" s="180"/>
      <c r="C87" s="180"/>
      <c r="D87" s="180" t="s">
        <v>159</v>
      </c>
      <c r="E87" s="180"/>
      <c r="F87" s="181">
        <v>131.334765</v>
      </c>
      <c r="G87" s="182"/>
      <c r="H87" s="183"/>
    </row>
    <row r="88" spans="1:8" s="2" customFormat="1" ht="13.5" customHeight="1">
      <c r="A88" s="159"/>
      <c r="B88" s="160"/>
      <c r="C88" s="160"/>
      <c r="D88" s="160" t="s">
        <v>150</v>
      </c>
      <c r="E88" s="160"/>
      <c r="F88" s="161"/>
      <c r="G88" s="162"/>
      <c r="H88" s="163"/>
    </row>
    <row r="89" spans="1:8" s="2" customFormat="1" ht="13.5" customHeight="1">
      <c r="A89" s="164"/>
      <c r="B89" s="165"/>
      <c r="C89" s="165"/>
      <c r="D89" s="165" t="s">
        <v>205</v>
      </c>
      <c r="E89" s="165"/>
      <c r="F89" s="166">
        <v>5.88</v>
      </c>
      <c r="G89" s="167"/>
      <c r="H89" s="168"/>
    </row>
    <row r="90" spans="1:8" s="2" customFormat="1" ht="24" customHeight="1">
      <c r="A90" s="184"/>
      <c r="B90" s="185"/>
      <c r="C90" s="185"/>
      <c r="D90" s="185" t="s">
        <v>206</v>
      </c>
      <c r="E90" s="185"/>
      <c r="F90" s="186">
        <v>2.02125</v>
      </c>
      <c r="G90" s="187"/>
      <c r="H90" s="188"/>
    </row>
    <row r="91" spans="1:8" s="2" customFormat="1" ht="13.5" customHeight="1">
      <c r="A91" s="184"/>
      <c r="B91" s="185"/>
      <c r="C91" s="185"/>
      <c r="D91" s="185" t="s">
        <v>207</v>
      </c>
      <c r="E91" s="185"/>
      <c r="F91" s="186">
        <v>17.00475</v>
      </c>
      <c r="G91" s="187"/>
      <c r="H91" s="188"/>
    </row>
    <row r="92" spans="1:8" s="2" customFormat="1" ht="13.5" customHeight="1">
      <c r="A92" s="184"/>
      <c r="B92" s="185"/>
      <c r="C92" s="185"/>
      <c r="D92" s="185" t="s">
        <v>208</v>
      </c>
      <c r="E92" s="185"/>
      <c r="F92" s="186">
        <v>5.7505</v>
      </c>
      <c r="G92" s="187"/>
      <c r="H92" s="188"/>
    </row>
    <row r="93" spans="1:8" s="2" customFormat="1" ht="13.5" customHeight="1">
      <c r="A93" s="184"/>
      <c r="B93" s="185"/>
      <c r="C93" s="185"/>
      <c r="D93" s="185" t="s">
        <v>209</v>
      </c>
      <c r="E93" s="185"/>
      <c r="F93" s="186">
        <v>3.91755</v>
      </c>
      <c r="G93" s="187"/>
      <c r="H93" s="188"/>
    </row>
    <row r="94" spans="1:8" s="2" customFormat="1" ht="13.5" customHeight="1">
      <c r="A94" s="184"/>
      <c r="B94" s="185"/>
      <c r="C94" s="185"/>
      <c r="D94" s="185" t="s">
        <v>210</v>
      </c>
      <c r="E94" s="185"/>
      <c r="F94" s="186">
        <v>4.929</v>
      </c>
      <c r="G94" s="187"/>
      <c r="H94" s="188"/>
    </row>
    <row r="95" spans="1:8" s="2" customFormat="1" ht="13.5" customHeight="1">
      <c r="A95" s="184"/>
      <c r="B95" s="185"/>
      <c r="C95" s="185"/>
      <c r="D95" s="185" t="s">
        <v>211</v>
      </c>
      <c r="E95" s="185"/>
      <c r="F95" s="186">
        <v>8.287125</v>
      </c>
      <c r="G95" s="187"/>
      <c r="H95" s="188"/>
    </row>
    <row r="96" spans="1:8" s="2" customFormat="1" ht="13.5" customHeight="1">
      <c r="A96" s="184"/>
      <c r="B96" s="185"/>
      <c r="C96" s="185"/>
      <c r="D96" s="185" t="s">
        <v>212</v>
      </c>
      <c r="E96" s="185"/>
      <c r="F96" s="186">
        <v>4.1075</v>
      </c>
      <c r="G96" s="187"/>
      <c r="H96" s="188"/>
    </row>
    <row r="97" spans="1:8" s="2" customFormat="1" ht="13.5" customHeight="1">
      <c r="A97" s="184"/>
      <c r="B97" s="185"/>
      <c r="C97" s="185"/>
      <c r="D97" s="185" t="s">
        <v>213</v>
      </c>
      <c r="E97" s="185"/>
      <c r="F97" s="186">
        <v>4.23507</v>
      </c>
      <c r="G97" s="187"/>
      <c r="H97" s="188"/>
    </row>
    <row r="98" spans="1:8" s="2" customFormat="1" ht="13.5" customHeight="1">
      <c r="A98" s="184"/>
      <c r="B98" s="185"/>
      <c r="C98" s="185"/>
      <c r="D98" s="185" t="s">
        <v>214</v>
      </c>
      <c r="E98" s="185"/>
      <c r="F98" s="186">
        <v>4.4175</v>
      </c>
      <c r="G98" s="187"/>
      <c r="H98" s="188"/>
    </row>
    <row r="99" spans="1:8" s="2" customFormat="1" ht="13.5" customHeight="1">
      <c r="A99" s="184"/>
      <c r="B99" s="185"/>
      <c r="C99" s="185"/>
      <c r="D99" s="185" t="s">
        <v>215</v>
      </c>
      <c r="E99" s="185"/>
      <c r="F99" s="186">
        <v>9.681525</v>
      </c>
      <c r="G99" s="187"/>
      <c r="H99" s="188"/>
    </row>
    <row r="100" spans="1:8" s="2" customFormat="1" ht="13.5" customHeight="1">
      <c r="A100" s="184"/>
      <c r="B100" s="185"/>
      <c r="C100" s="185"/>
      <c r="D100" s="185" t="s">
        <v>216</v>
      </c>
      <c r="E100" s="185"/>
      <c r="F100" s="186">
        <v>5.115</v>
      </c>
      <c r="G100" s="187"/>
      <c r="H100" s="188"/>
    </row>
    <row r="101" spans="1:8" s="2" customFormat="1" ht="13.5" customHeight="1">
      <c r="A101" s="184"/>
      <c r="B101" s="185"/>
      <c r="C101" s="185"/>
      <c r="D101" s="185" t="s">
        <v>217</v>
      </c>
      <c r="E101" s="185"/>
      <c r="F101" s="186">
        <v>9.4815</v>
      </c>
      <c r="G101" s="187"/>
      <c r="H101" s="188"/>
    </row>
    <row r="102" spans="1:8" s="2" customFormat="1" ht="13.5" customHeight="1">
      <c r="A102" s="184"/>
      <c r="B102" s="185"/>
      <c r="C102" s="185"/>
      <c r="D102" s="185" t="s">
        <v>218</v>
      </c>
      <c r="E102" s="185"/>
      <c r="F102" s="186">
        <v>4.53375</v>
      </c>
      <c r="G102" s="187"/>
      <c r="H102" s="188"/>
    </row>
    <row r="103" spans="1:8" s="2" customFormat="1" ht="13.5" customHeight="1">
      <c r="A103" s="184"/>
      <c r="B103" s="185"/>
      <c r="C103" s="185"/>
      <c r="D103" s="185" t="s">
        <v>219</v>
      </c>
      <c r="E103" s="185"/>
      <c r="F103" s="186">
        <v>1.81125</v>
      </c>
      <c r="G103" s="187"/>
      <c r="H103" s="188"/>
    </row>
    <row r="104" spans="1:8" s="2" customFormat="1" ht="13.5" customHeight="1">
      <c r="A104" s="184"/>
      <c r="B104" s="185"/>
      <c r="C104" s="185"/>
      <c r="D104" s="185" t="s">
        <v>220</v>
      </c>
      <c r="E104" s="185"/>
      <c r="F104" s="186">
        <v>4.65</v>
      </c>
      <c r="G104" s="187"/>
      <c r="H104" s="188"/>
    </row>
    <row r="105" spans="1:8" s="2" customFormat="1" ht="13.5" customHeight="1">
      <c r="A105" s="184"/>
      <c r="B105" s="185"/>
      <c r="C105" s="185"/>
      <c r="D105" s="185" t="s">
        <v>221</v>
      </c>
      <c r="E105" s="185"/>
      <c r="F105" s="186">
        <v>4.83</v>
      </c>
      <c r="G105" s="187"/>
      <c r="H105" s="188"/>
    </row>
    <row r="106" spans="1:8" s="2" customFormat="1" ht="13.5" customHeight="1">
      <c r="A106" s="184"/>
      <c r="B106" s="185"/>
      <c r="C106" s="185"/>
      <c r="D106" s="185" t="s">
        <v>222</v>
      </c>
      <c r="E106" s="185"/>
      <c r="F106" s="186">
        <v>0.861</v>
      </c>
      <c r="G106" s="187"/>
      <c r="H106" s="188"/>
    </row>
    <row r="107" spans="1:8" s="2" customFormat="1" ht="13.5" customHeight="1">
      <c r="A107" s="184"/>
      <c r="B107" s="185"/>
      <c r="C107" s="185"/>
      <c r="D107" s="185" t="s">
        <v>223</v>
      </c>
      <c r="E107" s="185"/>
      <c r="F107" s="186">
        <v>3.485</v>
      </c>
      <c r="G107" s="187"/>
      <c r="H107" s="188"/>
    </row>
    <row r="108" spans="1:8" s="2" customFormat="1" ht="13.5" customHeight="1">
      <c r="A108" s="184"/>
      <c r="B108" s="185"/>
      <c r="C108" s="185"/>
      <c r="D108" s="185" t="s">
        <v>224</v>
      </c>
      <c r="E108" s="185"/>
      <c r="F108" s="186">
        <v>5.125</v>
      </c>
      <c r="G108" s="187"/>
      <c r="H108" s="188"/>
    </row>
    <row r="109" spans="1:8" s="2" customFormat="1" ht="13.5" customHeight="1">
      <c r="A109" s="184"/>
      <c r="B109" s="185"/>
      <c r="C109" s="185"/>
      <c r="D109" s="185" t="s">
        <v>225</v>
      </c>
      <c r="E109" s="185"/>
      <c r="F109" s="186">
        <v>1.4175</v>
      </c>
      <c r="G109" s="187"/>
      <c r="H109" s="188"/>
    </row>
    <row r="110" spans="1:8" s="2" customFormat="1" ht="13.5" customHeight="1">
      <c r="A110" s="184"/>
      <c r="B110" s="185"/>
      <c r="C110" s="185"/>
      <c r="D110" s="185" t="s">
        <v>226</v>
      </c>
      <c r="E110" s="185"/>
      <c r="F110" s="186">
        <v>10.5105</v>
      </c>
      <c r="G110" s="187"/>
      <c r="H110" s="188"/>
    </row>
    <row r="111" spans="1:8" s="2" customFormat="1" ht="13.5" customHeight="1">
      <c r="A111" s="184"/>
      <c r="B111" s="185"/>
      <c r="C111" s="185"/>
      <c r="D111" s="185" t="s">
        <v>227</v>
      </c>
      <c r="E111" s="185"/>
      <c r="F111" s="186">
        <v>10.3385</v>
      </c>
      <c r="G111" s="187"/>
      <c r="H111" s="188"/>
    </row>
    <row r="112" spans="1:8" s="2" customFormat="1" ht="13.5" customHeight="1">
      <c r="A112" s="184"/>
      <c r="B112" s="185"/>
      <c r="C112" s="185"/>
      <c r="D112" s="185" t="s">
        <v>228</v>
      </c>
      <c r="E112" s="185"/>
      <c r="F112" s="186">
        <v>6.4246875</v>
      </c>
      <c r="G112" s="187"/>
      <c r="H112" s="188"/>
    </row>
    <row r="113" spans="1:8" s="2" customFormat="1" ht="13.5" customHeight="1">
      <c r="A113" s="184"/>
      <c r="B113" s="185"/>
      <c r="C113" s="185"/>
      <c r="D113" s="185" t="s">
        <v>229</v>
      </c>
      <c r="E113" s="185"/>
      <c r="F113" s="186">
        <v>4.45625</v>
      </c>
      <c r="G113" s="187"/>
      <c r="H113" s="188"/>
    </row>
    <row r="114" spans="1:8" s="2" customFormat="1" ht="13.5" customHeight="1">
      <c r="A114" s="184"/>
      <c r="B114" s="185"/>
      <c r="C114" s="185"/>
      <c r="D114" s="185" t="s">
        <v>230</v>
      </c>
      <c r="E114" s="185"/>
      <c r="F114" s="186">
        <v>6.885375</v>
      </c>
      <c r="G114" s="187"/>
      <c r="H114" s="188"/>
    </row>
    <row r="115" spans="1:8" s="2" customFormat="1" ht="13.5" customHeight="1">
      <c r="A115" s="184"/>
      <c r="B115" s="185"/>
      <c r="C115" s="185"/>
      <c r="D115" s="185" t="s">
        <v>231</v>
      </c>
      <c r="E115" s="185"/>
      <c r="F115" s="186">
        <v>4.4175</v>
      </c>
      <c r="G115" s="187"/>
      <c r="H115" s="188"/>
    </row>
    <row r="116" spans="1:8" s="2" customFormat="1" ht="13.5" customHeight="1">
      <c r="A116" s="184"/>
      <c r="B116" s="185"/>
      <c r="C116" s="185"/>
      <c r="D116" s="185" t="s">
        <v>232</v>
      </c>
      <c r="E116" s="185"/>
      <c r="F116" s="186">
        <v>8.123535</v>
      </c>
      <c r="G116" s="187"/>
      <c r="H116" s="188"/>
    </row>
    <row r="117" spans="1:8" s="2" customFormat="1" ht="13.5" customHeight="1">
      <c r="A117" s="184"/>
      <c r="B117" s="185"/>
      <c r="C117" s="185"/>
      <c r="D117" s="185" t="s">
        <v>233</v>
      </c>
      <c r="E117" s="185"/>
      <c r="F117" s="186">
        <v>4.1075</v>
      </c>
      <c r="G117" s="187"/>
      <c r="H117" s="188"/>
    </row>
    <row r="118" spans="1:8" s="2" customFormat="1" ht="13.5" customHeight="1">
      <c r="A118" s="169"/>
      <c r="B118" s="170"/>
      <c r="C118" s="170"/>
      <c r="D118" s="170" t="s">
        <v>234</v>
      </c>
      <c r="E118" s="170"/>
      <c r="F118" s="171">
        <v>8.932875</v>
      </c>
      <c r="G118" s="172"/>
      <c r="H118" s="173"/>
    </row>
    <row r="119" spans="1:8" s="2" customFormat="1" ht="13.5" customHeight="1">
      <c r="A119" s="179"/>
      <c r="B119" s="180"/>
      <c r="C119" s="180"/>
      <c r="D119" s="180" t="s">
        <v>159</v>
      </c>
      <c r="E119" s="180"/>
      <c r="F119" s="181">
        <v>175.7384925</v>
      </c>
      <c r="G119" s="182"/>
      <c r="H119" s="183"/>
    </row>
    <row r="120" spans="1:8" s="2" customFormat="1" ht="13.5" customHeight="1">
      <c r="A120" s="174"/>
      <c r="B120" s="175"/>
      <c r="C120" s="175"/>
      <c r="D120" s="175" t="s">
        <v>147</v>
      </c>
      <c r="E120" s="175"/>
      <c r="F120" s="176">
        <v>307.0732575</v>
      </c>
      <c r="G120" s="177"/>
      <c r="H120" s="178"/>
    </row>
    <row r="121" spans="1:8" s="2" customFormat="1" ht="24" customHeight="1">
      <c r="A121" s="147">
        <v>14</v>
      </c>
      <c r="B121" s="148" t="s">
        <v>136</v>
      </c>
      <c r="C121" s="148" t="s">
        <v>235</v>
      </c>
      <c r="D121" s="148" t="s">
        <v>236</v>
      </c>
      <c r="E121" s="148" t="s">
        <v>188</v>
      </c>
      <c r="F121" s="149">
        <v>307.073</v>
      </c>
      <c r="G121" s="212">
        <v>0</v>
      </c>
      <c r="H121" s="153">
        <f>ROUND(F121*G121,2)</f>
        <v>0</v>
      </c>
    </row>
    <row r="122" spans="1:8" s="2" customFormat="1" ht="13.5" customHeight="1">
      <c r="A122" s="154"/>
      <c r="B122" s="155"/>
      <c r="C122" s="155"/>
      <c r="D122" s="155" t="s">
        <v>237</v>
      </c>
      <c r="E122" s="155"/>
      <c r="F122" s="156">
        <v>307.073</v>
      </c>
      <c r="G122" s="157"/>
      <c r="H122" s="158"/>
    </row>
    <row r="123" spans="1:8" s="2" customFormat="1" ht="24" customHeight="1">
      <c r="A123" s="147">
        <v>15</v>
      </c>
      <c r="B123" s="148" t="s">
        <v>136</v>
      </c>
      <c r="C123" s="148" t="s">
        <v>238</v>
      </c>
      <c r="D123" s="148" t="s">
        <v>239</v>
      </c>
      <c r="E123" s="148" t="s">
        <v>188</v>
      </c>
      <c r="F123" s="149">
        <v>62.374</v>
      </c>
      <c r="G123" s="212">
        <v>0</v>
      </c>
      <c r="H123" s="153">
        <f>ROUND(F123*G123,2)</f>
        <v>0</v>
      </c>
    </row>
    <row r="124" spans="1:8" s="2" customFormat="1" ht="13.5" customHeight="1">
      <c r="A124" s="189"/>
      <c r="B124" s="190"/>
      <c r="C124" s="190"/>
      <c r="D124" s="190" t="s">
        <v>240</v>
      </c>
      <c r="E124" s="190"/>
      <c r="F124" s="191"/>
      <c r="G124" s="192"/>
      <c r="H124" s="193"/>
    </row>
    <row r="125" spans="1:8" s="2" customFormat="1" ht="13.5" customHeight="1">
      <c r="A125" s="194"/>
      <c r="B125" s="195"/>
      <c r="C125" s="195"/>
      <c r="D125" s="195" t="s">
        <v>157</v>
      </c>
      <c r="E125" s="195"/>
      <c r="F125" s="196"/>
      <c r="G125" s="197"/>
      <c r="H125" s="198"/>
    </row>
    <row r="126" spans="1:8" s="2" customFormat="1" ht="13.5" customHeight="1">
      <c r="A126" s="164"/>
      <c r="B126" s="165"/>
      <c r="C126" s="165"/>
      <c r="D126" s="165" t="s">
        <v>241</v>
      </c>
      <c r="E126" s="165"/>
      <c r="F126" s="166">
        <v>1.497</v>
      </c>
      <c r="G126" s="167"/>
      <c r="H126" s="168"/>
    </row>
    <row r="127" spans="1:8" s="2" customFormat="1" ht="13.5" customHeight="1">
      <c r="A127" s="184"/>
      <c r="B127" s="185"/>
      <c r="C127" s="185"/>
      <c r="D127" s="185" t="s">
        <v>242</v>
      </c>
      <c r="E127" s="185"/>
      <c r="F127" s="186">
        <v>0.585</v>
      </c>
      <c r="G127" s="187"/>
      <c r="H127" s="188"/>
    </row>
    <row r="128" spans="1:8" s="2" customFormat="1" ht="13.5" customHeight="1">
      <c r="A128" s="184"/>
      <c r="B128" s="185"/>
      <c r="C128" s="185"/>
      <c r="D128" s="185" t="s">
        <v>243</v>
      </c>
      <c r="E128" s="185"/>
      <c r="F128" s="186">
        <v>1.8</v>
      </c>
      <c r="G128" s="187"/>
      <c r="H128" s="188"/>
    </row>
    <row r="129" spans="1:8" s="2" customFormat="1" ht="13.5" customHeight="1">
      <c r="A129" s="184"/>
      <c r="B129" s="185"/>
      <c r="C129" s="185"/>
      <c r="D129" s="185" t="s">
        <v>244</v>
      </c>
      <c r="E129" s="185"/>
      <c r="F129" s="186">
        <v>7.791</v>
      </c>
      <c r="G129" s="187"/>
      <c r="H129" s="188"/>
    </row>
    <row r="130" spans="1:8" s="2" customFormat="1" ht="13.5" customHeight="1">
      <c r="A130" s="184"/>
      <c r="B130" s="185"/>
      <c r="C130" s="185"/>
      <c r="D130" s="185" t="s">
        <v>245</v>
      </c>
      <c r="E130" s="185"/>
      <c r="F130" s="186">
        <v>1.02</v>
      </c>
      <c r="G130" s="187"/>
      <c r="H130" s="188"/>
    </row>
    <row r="131" spans="1:8" s="2" customFormat="1" ht="13.5" customHeight="1">
      <c r="A131" s="184"/>
      <c r="B131" s="185"/>
      <c r="C131" s="185"/>
      <c r="D131" s="185" t="s">
        <v>246</v>
      </c>
      <c r="E131" s="185"/>
      <c r="F131" s="186">
        <v>2.193</v>
      </c>
      <c r="G131" s="187"/>
      <c r="H131" s="188"/>
    </row>
    <row r="132" spans="1:8" s="2" customFormat="1" ht="13.5" customHeight="1">
      <c r="A132" s="169"/>
      <c r="B132" s="170"/>
      <c r="C132" s="170"/>
      <c r="D132" s="170" t="s">
        <v>247</v>
      </c>
      <c r="E132" s="170"/>
      <c r="F132" s="171">
        <v>0.507</v>
      </c>
      <c r="G132" s="172"/>
      <c r="H132" s="173"/>
    </row>
    <row r="133" spans="1:8" s="2" customFormat="1" ht="13.5" customHeight="1">
      <c r="A133" s="179"/>
      <c r="B133" s="180"/>
      <c r="C133" s="180"/>
      <c r="D133" s="180" t="s">
        <v>159</v>
      </c>
      <c r="E133" s="180"/>
      <c r="F133" s="181">
        <v>15.393</v>
      </c>
      <c r="G133" s="182"/>
      <c r="H133" s="183"/>
    </row>
    <row r="134" spans="1:8" s="2" customFormat="1" ht="13.5" customHeight="1">
      <c r="A134" s="159"/>
      <c r="B134" s="160"/>
      <c r="C134" s="160"/>
      <c r="D134" s="160" t="s">
        <v>150</v>
      </c>
      <c r="E134" s="160"/>
      <c r="F134" s="161"/>
      <c r="G134" s="162"/>
      <c r="H134" s="163"/>
    </row>
    <row r="135" spans="1:8" s="2" customFormat="1" ht="13.5" customHeight="1">
      <c r="A135" s="164"/>
      <c r="B135" s="165"/>
      <c r="C135" s="165"/>
      <c r="D135" s="165" t="s">
        <v>248</v>
      </c>
      <c r="E135" s="165"/>
      <c r="F135" s="166">
        <v>0.84</v>
      </c>
      <c r="G135" s="167"/>
      <c r="H135" s="168"/>
    </row>
    <row r="136" spans="1:8" s="2" customFormat="1" ht="13.5" customHeight="1">
      <c r="A136" s="184"/>
      <c r="B136" s="185"/>
      <c r="C136" s="185"/>
      <c r="D136" s="185" t="s">
        <v>249</v>
      </c>
      <c r="E136" s="185"/>
      <c r="F136" s="186">
        <v>0.21</v>
      </c>
      <c r="G136" s="187"/>
      <c r="H136" s="188"/>
    </row>
    <row r="137" spans="1:8" s="2" customFormat="1" ht="13.5" customHeight="1">
      <c r="A137" s="184"/>
      <c r="B137" s="185"/>
      <c r="C137" s="185"/>
      <c r="D137" s="185" t="s">
        <v>250</v>
      </c>
      <c r="E137" s="185"/>
      <c r="F137" s="186">
        <v>2.37</v>
      </c>
      <c r="G137" s="187"/>
      <c r="H137" s="188"/>
    </row>
    <row r="138" spans="1:8" s="2" customFormat="1" ht="13.5" customHeight="1">
      <c r="A138" s="184"/>
      <c r="B138" s="185"/>
      <c r="C138" s="185"/>
      <c r="D138" s="185" t="s">
        <v>251</v>
      </c>
      <c r="E138" s="185"/>
      <c r="F138" s="186">
        <v>0.546</v>
      </c>
      <c r="G138" s="187"/>
      <c r="H138" s="188"/>
    </row>
    <row r="139" spans="1:8" s="2" customFormat="1" ht="13.5" customHeight="1">
      <c r="A139" s="184"/>
      <c r="B139" s="185"/>
      <c r="C139" s="185"/>
      <c r="D139" s="185" t="s">
        <v>252</v>
      </c>
      <c r="E139" s="185"/>
      <c r="F139" s="186">
        <v>1.155</v>
      </c>
      <c r="G139" s="187"/>
      <c r="H139" s="188"/>
    </row>
    <row r="140" spans="1:8" s="2" customFormat="1" ht="13.5" customHeight="1">
      <c r="A140" s="184"/>
      <c r="B140" s="185"/>
      <c r="C140" s="185"/>
      <c r="D140" s="185" t="s">
        <v>253</v>
      </c>
      <c r="E140" s="185"/>
      <c r="F140" s="186">
        <v>0.5628</v>
      </c>
      <c r="G140" s="187"/>
      <c r="H140" s="188"/>
    </row>
    <row r="141" spans="1:8" s="2" customFormat="1" ht="13.5" customHeight="1">
      <c r="A141" s="184"/>
      <c r="B141" s="185"/>
      <c r="C141" s="185"/>
      <c r="D141" s="185" t="s">
        <v>254</v>
      </c>
      <c r="E141" s="185"/>
      <c r="F141" s="186">
        <v>1.2294</v>
      </c>
      <c r="G141" s="187"/>
      <c r="H141" s="188"/>
    </row>
    <row r="142" spans="1:8" s="2" customFormat="1" ht="13.5" customHeight="1">
      <c r="A142" s="184"/>
      <c r="B142" s="185"/>
      <c r="C142" s="185"/>
      <c r="D142" s="185" t="s">
        <v>255</v>
      </c>
      <c r="E142" s="185"/>
      <c r="F142" s="186">
        <v>1.29</v>
      </c>
      <c r="G142" s="187"/>
      <c r="H142" s="188"/>
    </row>
    <row r="143" spans="1:8" s="2" customFormat="1" ht="13.5" customHeight="1">
      <c r="A143" s="184"/>
      <c r="B143" s="185"/>
      <c r="C143" s="185"/>
      <c r="D143" s="185" t="s">
        <v>256</v>
      </c>
      <c r="E143" s="185"/>
      <c r="F143" s="186">
        <v>0.225</v>
      </c>
      <c r="G143" s="187"/>
      <c r="H143" s="188"/>
    </row>
    <row r="144" spans="1:8" s="2" customFormat="1" ht="13.5" customHeight="1">
      <c r="A144" s="184"/>
      <c r="B144" s="185"/>
      <c r="C144" s="185"/>
      <c r="D144" s="185" t="s">
        <v>257</v>
      </c>
      <c r="E144" s="185"/>
      <c r="F144" s="186">
        <v>0.6</v>
      </c>
      <c r="G144" s="187"/>
      <c r="H144" s="188"/>
    </row>
    <row r="145" spans="1:8" s="2" customFormat="1" ht="13.5" customHeight="1">
      <c r="A145" s="184"/>
      <c r="B145" s="185"/>
      <c r="C145" s="185"/>
      <c r="D145" s="185" t="s">
        <v>258</v>
      </c>
      <c r="E145" s="185"/>
      <c r="F145" s="186">
        <v>0.06</v>
      </c>
      <c r="G145" s="187"/>
      <c r="H145" s="188"/>
    </row>
    <row r="146" spans="1:8" s="2" customFormat="1" ht="13.5" customHeight="1">
      <c r="A146" s="184"/>
      <c r="B146" s="185"/>
      <c r="C146" s="185"/>
      <c r="D146" s="185" t="s">
        <v>259</v>
      </c>
      <c r="E146" s="185"/>
      <c r="F146" s="186">
        <v>0.18</v>
      </c>
      <c r="G146" s="187"/>
      <c r="H146" s="188"/>
    </row>
    <row r="147" spans="1:8" s="2" customFormat="1" ht="13.5" customHeight="1">
      <c r="A147" s="184"/>
      <c r="B147" s="185"/>
      <c r="C147" s="185"/>
      <c r="D147" s="185" t="s">
        <v>260</v>
      </c>
      <c r="E147" s="185"/>
      <c r="F147" s="186">
        <v>0.18</v>
      </c>
      <c r="G147" s="187"/>
      <c r="H147" s="188"/>
    </row>
    <row r="148" spans="1:8" s="2" customFormat="1" ht="13.5" customHeight="1">
      <c r="A148" s="184"/>
      <c r="B148" s="185"/>
      <c r="C148" s="185"/>
      <c r="D148" s="185" t="s">
        <v>261</v>
      </c>
      <c r="E148" s="185"/>
      <c r="F148" s="186">
        <v>0.18</v>
      </c>
      <c r="G148" s="187"/>
      <c r="H148" s="188"/>
    </row>
    <row r="149" spans="1:8" s="2" customFormat="1" ht="13.5" customHeight="1">
      <c r="A149" s="184"/>
      <c r="B149" s="185"/>
      <c r="C149" s="185"/>
      <c r="D149" s="185" t="s">
        <v>262</v>
      </c>
      <c r="E149" s="185"/>
      <c r="F149" s="186">
        <v>1.365</v>
      </c>
      <c r="G149" s="187"/>
      <c r="H149" s="188"/>
    </row>
    <row r="150" spans="1:8" s="2" customFormat="1" ht="13.5" customHeight="1">
      <c r="A150" s="184"/>
      <c r="B150" s="185"/>
      <c r="C150" s="185"/>
      <c r="D150" s="185" t="s">
        <v>263</v>
      </c>
      <c r="E150" s="185"/>
      <c r="F150" s="186">
        <v>0.825</v>
      </c>
      <c r="G150" s="187"/>
      <c r="H150" s="188"/>
    </row>
    <row r="151" spans="1:8" s="2" customFormat="1" ht="13.5" customHeight="1">
      <c r="A151" s="184"/>
      <c r="B151" s="185"/>
      <c r="C151" s="185"/>
      <c r="D151" s="185" t="s">
        <v>264</v>
      </c>
      <c r="E151" s="185"/>
      <c r="F151" s="186">
        <v>0.915</v>
      </c>
      <c r="G151" s="187"/>
      <c r="H151" s="188"/>
    </row>
    <row r="152" spans="1:8" s="2" customFormat="1" ht="13.5" customHeight="1">
      <c r="A152" s="184"/>
      <c r="B152" s="185"/>
      <c r="C152" s="185"/>
      <c r="D152" s="185" t="s">
        <v>265</v>
      </c>
      <c r="E152" s="185"/>
      <c r="F152" s="186">
        <v>1.1322</v>
      </c>
      <c r="G152" s="187"/>
      <c r="H152" s="188"/>
    </row>
    <row r="153" spans="1:8" s="2" customFormat="1" ht="13.5" customHeight="1">
      <c r="A153" s="169"/>
      <c r="B153" s="170"/>
      <c r="C153" s="170"/>
      <c r="D153" s="170" t="s">
        <v>266</v>
      </c>
      <c r="E153" s="170"/>
      <c r="F153" s="171">
        <v>1.353</v>
      </c>
      <c r="G153" s="172"/>
      <c r="H153" s="173"/>
    </row>
    <row r="154" spans="1:8" s="2" customFormat="1" ht="13.5" customHeight="1">
      <c r="A154" s="179"/>
      <c r="B154" s="180"/>
      <c r="C154" s="180"/>
      <c r="D154" s="180" t="s">
        <v>159</v>
      </c>
      <c r="E154" s="180"/>
      <c r="F154" s="181">
        <v>15.2184</v>
      </c>
      <c r="G154" s="182"/>
      <c r="H154" s="183"/>
    </row>
    <row r="155" spans="1:8" s="2" customFormat="1" ht="13.5" customHeight="1">
      <c r="A155" s="189"/>
      <c r="B155" s="190"/>
      <c r="C155" s="190"/>
      <c r="D155" s="190" t="s">
        <v>157</v>
      </c>
      <c r="E155" s="190"/>
      <c r="F155" s="191"/>
      <c r="G155" s="192"/>
      <c r="H155" s="193"/>
    </row>
    <row r="156" spans="1:8" s="2" customFormat="1" ht="13.5" customHeight="1">
      <c r="A156" s="194"/>
      <c r="B156" s="195"/>
      <c r="C156" s="195"/>
      <c r="D156" s="195" t="s">
        <v>267</v>
      </c>
      <c r="E156" s="195"/>
      <c r="F156" s="196"/>
      <c r="G156" s="197"/>
      <c r="H156" s="198"/>
    </row>
    <row r="157" spans="1:8" s="2" customFormat="1" ht="24" customHeight="1">
      <c r="A157" s="154"/>
      <c r="B157" s="155"/>
      <c r="C157" s="155"/>
      <c r="D157" s="155" t="s">
        <v>268</v>
      </c>
      <c r="E157" s="155"/>
      <c r="F157" s="156">
        <v>8.2368</v>
      </c>
      <c r="G157" s="157"/>
      <c r="H157" s="158"/>
    </row>
    <row r="158" spans="1:8" s="2" customFormat="1" ht="13.5" customHeight="1">
      <c r="A158" s="189"/>
      <c r="B158" s="190"/>
      <c r="C158" s="190"/>
      <c r="D158" s="190" t="s">
        <v>150</v>
      </c>
      <c r="E158" s="190"/>
      <c r="F158" s="191"/>
      <c r="G158" s="192"/>
      <c r="H158" s="193"/>
    </row>
    <row r="159" spans="1:8" s="2" customFormat="1" ht="13.5" customHeight="1">
      <c r="A159" s="194"/>
      <c r="B159" s="195"/>
      <c r="C159" s="195"/>
      <c r="D159" s="195" t="s">
        <v>267</v>
      </c>
      <c r="E159" s="195"/>
      <c r="F159" s="196"/>
      <c r="G159" s="197"/>
      <c r="H159" s="198"/>
    </row>
    <row r="160" spans="1:8" s="2" customFormat="1" ht="24" customHeight="1">
      <c r="A160" s="164"/>
      <c r="B160" s="165"/>
      <c r="C160" s="165"/>
      <c r="D160" s="165" t="s">
        <v>269</v>
      </c>
      <c r="E160" s="165"/>
      <c r="F160" s="166">
        <v>9.126</v>
      </c>
      <c r="G160" s="167"/>
      <c r="H160" s="168"/>
    </row>
    <row r="161" spans="1:8" s="2" customFormat="1" ht="13.5" customHeight="1">
      <c r="A161" s="169"/>
      <c r="B161" s="170"/>
      <c r="C161" s="170"/>
      <c r="D161" s="170" t="s">
        <v>190</v>
      </c>
      <c r="E161" s="170"/>
      <c r="F161" s="171">
        <v>14.4</v>
      </c>
      <c r="G161" s="172"/>
      <c r="H161" s="173"/>
    </row>
    <row r="162" spans="1:8" s="2" customFormat="1" ht="13.5" customHeight="1" thickBot="1">
      <c r="A162" s="174"/>
      <c r="B162" s="175"/>
      <c r="C162" s="175"/>
      <c r="D162" s="175" t="s">
        <v>147</v>
      </c>
      <c r="E162" s="175"/>
      <c r="F162" s="176">
        <v>62.3742</v>
      </c>
      <c r="G162" s="177"/>
      <c r="H162" s="178"/>
    </row>
    <row r="163" spans="1:8" s="2" customFormat="1" ht="24" customHeight="1">
      <c r="A163" s="129">
        <v>16</v>
      </c>
      <c r="B163" s="130" t="s">
        <v>136</v>
      </c>
      <c r="C163" s="130" t="s">
        <v>270</v>
      </c>
      <c r="D163" s="130" t="s">
        <v>271</v>
      </c>
      <c r="E163" s="130" t="s">
        <v>188</v>
      </c>
      <c r="F163" s="131">
        <v>62.374</v>
      </c>
      <c r="G163" s="210">
        <v>0</v>
      </c>
      <c r="H163" s="133">
        <f>ROUND(F163*G163,2)</f>
        <v>0</v>
      </c>
    </row>
    <row r="164" spans="1:8" s="2" customFormat="1" ht="24" customHeight="1">
      <c r="A164" s="134">
        <v>17</v>
      </c>
      <c r="B164" s="135" t="s">
        <v>136</v>
      </c>
      <c r="C164" s="135" t="s">
        <v>272</v>
      </c>
      <c r="D164" s="135" t="s">
        <v>273</v>
      </c>
      <c r="E164" s="135" t="s">
        <v>121</v>
      </c>
      <c r="F164" s="136">
        <v>1</v>
      </c>
      <c r="G164" s="213">
        <v>0</v>
      </c>
      <c r="H164" s="137">
        <f>ROUND(F164*G164,2)</f>
        <v>0</v>
      </c>
    </row>
    <row r="165" spans="1:8" s="2" customFormat="1" ht="24" customHeight="1" thickBot="1">
      <c r="A165" s="138">
        <v>18</v>
      </c>
      <c r="B165" s="139" t="s">
        <v>136</v>
      </c>
      <c r="C165" s="139" t="s">
        <v>274</v>
      </c>
      <c r="D165" s="139" t="s">
        <v>275</v>
      </c>
      <c r="E165" s="139" t="s">
        <v>121</v>
      </c>
      <c r="F165" s="140">
        <v>1</v>
      </c>
      <c r="G165" s="211">
        <v>0</v>
      </c>
      <c r="H165" s="141">
        <f>ROUND(F165*G165,2)</f>
        <v>0</v>
      </c>
    </row>
    <row r="166" spans="1:8" s="2" customFormat="1" ht="13.5" customHeight="1" thickBot="1">
      <c r="A166" s="154"/>
      <c r="B166" s="155"/>
      <c r="C166" s="155"/>
      <c r="D166" s="155" t="s">
        <v>276</v>
      </c>
      <c r="E166" s="155"/>
      <c r="F166" s="156">
        <v>1</v>
      </c>
      <c r="G166" s="157"/>
      <c r="H166" s="158"/>
    </row>
    <row r="167" spans="1:8" s="2" customFormat="1" ht="13.5" customHeight="1">
      <c r="A167" s="147">
        <v>19</v>
      </c>
      <c r="B167" s="148" t="s">
        <v>136</v>
      </c>
      <c r="C167" s="148" t="s">
        <v>277</v>
      </c>
      <c r="D167" s="148" t="s">
        <v>278</v>
      </c>
      <c r="E167" s="148" t="s">
        <v>121</v>
      </c>
      <c r="F167" s="149">
        <v>1</v>
      </c>
      <c r="G167" s="212">
        <v>0</v>
      </c>
      <c r="H167" s="153">
        <f>ROUND(F167*G167,2)</f>
        <v>0</v>
      </c>
    </row>
    <row r="168" spans="1:8" s="2" customFormat="1" ht="13.5" customHeight="1">
      <c r="A168" s="154"/>
      <c r="B168" s="155"/>
      <c r="C168" s="155"/>
      <c r="D168" s="155" t="s">
        <v>279</v>
      </c>
      <c r="E168" s="155"/>
      <c r="F168" s="156">
        <v>1</v>
      </c>
      <c r="G168" s="157"/>
      <c r="H168" s="158"/>
    </row>
    <row r="169" spans="1:8" s="2" customFormat="1" ht="24" customHeight="1">
      <c r="A169" s="147">
        <v>20</v>
      </c>
      <c r="B169" s="148" t="s">
        <v>136</v>
      </c>
      <c r="C169" s="148" t="s">
        <v>280</v>
      </c>
      <c r="D169" s="148" t="s">
        <v>281</v>
      </c>
      <c r="E169" s="148" t="s">
        <v>188</v>
      </c>
      <c r="F169" s="149">
        <v>430.894</v>
      </c>
      <c r="G169" s="212">
        <v>0</v>
      </c>
      <c r="H169" s="153">
        <f>ROUND(F169*G169,2)</f>
        <v>0</v>
      </c>
    </row>
    <row r="170" spans="1:8" s="2" customFormat="1" ht="13.5" customHeight="1">
      <c r="A170" s="164"/>
      <c r="B170" s="165"/>
      <c r="C170" s="165"/>
      <c r="D170" s="165" t="s">
        <v>282</v>
      </c>
      <c r="E170" s="165"/>
      <c r="F170" s="166">
        <v>369.447</v>
      </c>
      <c r="G170" s="167"/>
      <c r="H170" s="168"/>
    </row>
    <row r="171" spans="1:8" s="2" customFormat="1" ht="13.5" customHeight="1">
      <c r="A171" s="169"/>
      <c r="B171" s="170"/>
      <c r="C171" s="170"/>
      <c r="D171" s="170" t="s">
        <v>283</v>
      </c>
      <c r="E171" s="170"/>
      <c r="F171" s="171">
        <v>61.447</v>
      </c>
      <c r="G171" s="172"/>
      <c r="H171" s="173"/>
    </row>
    <row r="172" spans="1:8" s="2" customFormat="1" ht="13.5" customHeight="1">
      <c r="A172" s="174"/>
      <c r="B172" s="175"/>
      <c r="C172" s="175"/>
      <c r="D172" s="175" t="s">
        <v>147</v>
      </c>
      <c r="E172" s="175"/>
      <c r="F172" s="176">
        <v>430.894</v>
      </c>
      <c r="G172" s="177"/>
      <c r="H172" s="178"/>
    </row>
    <row r="173" spans="1:8" s="2" customFormat="1" ht="13.5" customHeight="1">
      <c r="A173" s="147">
        <v>21</v>
      </c>
      <c r="B173" s="148" t="s">
        <v>136</v>
      </c>
      <c r="C173" s="148" t="s">
        <v>284</v>
      </c>
      <c r="D173" s="148" t="s">
        <v>285</v>
      </c>
      <c r="E173" s="148" t="s">
        <v>188</v>
      </c>
      <c r="F173" s="149">
        <v>61.447</v>
      </c>
      <c r="G173" s="212">
        <v>0</v>
      </c>
      <c r="H173" s="153">
        <f>ROUND(F173*G173,2)</f>
        <v>0</v>
      </c>
    </row>
    <row r="174" spans="1:8" s="2" customFormat="1" ht="24" customHeight="1">
      <c r="A174" s="154"/>
      <c r="B174" s="155"/>
      <c r="C174" s="155"/>
      <c r="D174" s="155" t="s">
        <v>286</v>
      </c>
      <c r="E174" s="155"/>
      <c r="F174" s="156">
        <v>61.447</v>
      </c>
      <c r="G174" s="157"/>
      <c r="H174" s="158"/>
    </row>
    <row r="175" spans="1:8" s="2" customFormat="1" ht="13.5" customHeight="1">
      <c r="A175" s="147">
        <v>22</v>
      </c>
      <c r="B175" s="148" t="s">
        <v>136</v>
      </c>
      <c r="C175" s="148" t="s">
        <v>287</v>
      </c>
      <c r="D175" s="148" t="s">
        <v>288</v>
      </c>
      <c r="E175" s="148" t="s">
        <v>188</v>
      </c>
      <c r="F175" s="149">
        <v>355.047</v>
      </c>
      <c r="G175" s="212">
        <v>0</v>
      </c>
      <c r="H175" s="153">
        <f>ROUND(F175*G175,2)</f>
        <v>0</v>
      </c>
    </row>
    <row r="176" spans="1:8" s="2" customFormat="1" ht="13.5" customHeight="1">
      <c r="A176" s="154"/>
      <c r="B176" s="155"/>
      <c r="C176" s="155"/>
      <c r="D176" s="155" t="s">
        <v>289</v>
      </c>
      <c r="E176" s="155"/>
      <c r="F176" s="156">
        <v>355.047</v>
      </c>
      <c r="G176" s="157"/>
      <c r="H176" s="158"/>
    </row>
    <row r="177" spans="1:8" s="2" customFormat="1" ht="24" customHeight="1">
      <c r="A177" s="147">
        <v>23</v>
      </c>
      <c r="B177" s="148" t="s">
        <v>136</v>
      </c>
      <c r="C177" s="148" t="s">
        <v>290</v>
      </c>
      <c r="D177" s="148" t="s">
        <v>291</v>
      </c>
      <c r="E177" s="148" t="s">
        <v>188</v>
      </c>
      <c r="F177" s="149">
        <v>5.4</v>
      </c>
      <c r="G177" s="212">
        <v>0</v>
      </c>
      <c r="H177" s="153">
        <f>ROUND(F177*G177,2)</f>
        <v>0</v>
      </c>
    </row>
    <row r="178" spans="1:8" s="2" customFormat="1" ht="13.5" customHeight="1">
      <c r="A178" s="164"/>
      <c r="B178" s="165"/>
      <c r="C178" s="165"/>
      <c r="D178" s="165" t="s">
        <v>190</v>
      </c>
      <c r="E178" s="165"/>
      <c r="F178" s="166">
        <v>14.4</v>
      </c>
      <c r="G178" s="167"/>
      <c r="H178" s="168"/>
    </row>
    <row r="179" spans="1:8" s="2" customFormat="1" ht="24" customHeight="1">
      <c r="A179" s="169"/>
      <c r="B179" s="170"/>
      <c r="C179" s="170"/>
      <c r="D179" s="170" t="s">
        <v>292</v>
      </c>
      <c r="E179" s="170"/>
      <c r="F179" s="171">
        <v>-9</v>
      </c>
      <c r="G179" s="172"/>
      <c r="H179" s="173"/>
    </row>
    <row r="180" spans="1:8" s="2" customFormat="1" ht="13.5" customHeight="1" thickBot="1">
      <c r="A180" s="174"/>
      <c r="B180" s="175"/>
      <c r="C180" s="175"/>
      <c r="D180" s="175" t="s">
        <v>147</v>
      </c>
      <c r="E180" s="175"/>
      <c r="F180" s="176">
        <v>5.4</v>
      </c>
      <c r="G180" s="177"/>
      <c r="H180" s="178"/>
    </row>
    <row r="181" spans="1:8" s="2" customFormat="1" ht="24" customHeight="1">
      <c r="A181" s="129">
        <v>24</v>
      </c>
      <c r="B181" s="130" t="s">
        <v>136</v>
      </c>
      <c r="C181" s="130" t="s">
        <v>293</v>
      </c>
      <c r="D181" s="130" t="s">
        <v>294</v>
      </c>
      <c r="E181" s="130" t="s">
        <v>188</v>
      </c>
      <c r="F181" s="131">
        <v>5.4</v>
      </c>
      <c r="G181" s="210">
        <v>0</v>
      </c>
      <c r="H181" s="133">
        <f>ROUND(F181*G181,2)</f>
        <v>0</v>
      </c>
    </row>
    <row r="182" spans="1:8" s="2" customFormat="1" ht="24" customHeight="1" thickBot="1">
      <c r="A182" s="138">
        <v>25</v>
      </c>
      <c r="B182" s="139" t="s">
        <v>136</v>
      </c>
      <c r="C182" s="139" t="s">
        <v>295</v>
      </c>
      <c r="D182" s="139" t="s">
        <v>296</v>
      </c>
      <c r="E182" s="139" t="s">
        <v>139</v>
      </c>
      <c r="F182" s="140">
        <v>1319.815</v>
      </c>
      <c r="G182" s="211">
        <v>0</v>
      </c>
      <c r="H182" s="203">
        <f>ROUND(F182*G182,2)</f>
        <v>0</v>
      </c>
    </row>
    <row r="183" spans="1:8" s="2" customFormat="1" ht="13.5" customHeight="1" thickBot="1">
      <c r="A183" s="159"/>
      <c r="B183" s="160"/>
      <c r="C183" s="160"/>
      <c r="D183" s="160" t="s">
        <v>157</v>
      </c>
      <c r="E183" s="160"/>
      <c r="F183" s="161"/>
      <c r="G183" s="162"/>
      <c r="H183" s="163"/>
    </row>
    <row r="184" spans="1:8" s="2" customFormat="1" ht="13.5" customHeight="1">
      <c r="A184" s="164"/>
      <c r="B184" s="165"/>
      <c r="C184" s="165"/>
      <c r="D184" s="165" t="s">
        <v>297</v>
      </c>
      <c r="E184" s="165"/>
      <c r="F184" s="166">
        <v>57.6844</v>
      </c>
      <c r="G184" s="167"/>
      <c r="H184" s="168"/>
    </row>
    <row r="185" spans="1:8" s="2" customFormat="1" ht="13.5" customHeight="1">
      <c r="A185" s="184"/>
      <c r="B185" s="185"/>
      <c r="C185" s="185"/>
      <c r="D185" s="185" t="s">
        <v>298</v>
      </c>
      <c r="E185" s="185"/>
      <c r="F185" s="186">
        <v>9.9416</v>
      </c>
      <c r="G185" s="187"/>
      <c r="H185" s="188"/>
    </row>
    <row r="186" spans="1:8" s="2" customFormat="1" ht="13.5" customHeight="1">
      <c r="A186" s="184"/>
      <c r="B186" s="185"/>
      <c r="C186" s="185"/>
      <c r="D186" s="185" t="s">
        <v>299</v>
      </c>
      <c r="E186" s="185"/>
      <c r="F186" s="186">
        <v>22.542</v>
      </c>
      <c r="G186" s="187"/>
      <c r="H186" s="188"/>
    </row>
    <row r="187" spans="1:8" s="2" customFormat="1" ht="13.5" customHeight="1">
      <c r="A187" s="184"/>
      <c r="B187" s="185"/>
      <c r="C187" s="185"/>
      <c r="D187" s="185" t="s">
        <v>300</v>
      </c>
      <c r="E187" s="185"/>
      <c r="F187" s="186">
        <v>61.5</v>
      </c>
      <c r="G187" s="187"/>
      <c r="H187" s="188"/>
    </row>
    <row r="188" spans="1:8" s="2" customFormat="1" ht="13.5" customHeight="1">
      <c r="A188" s="184"/>
      <c r="B188" s="185"/>
      <c r="C188" s="185"/>
      <c r="D188" s="185" t="s">
        <v>301</v>
      </c>
      <c r="E188" s="185"/>
      <c r="F188" s="186">
        <v>3.6</v>
      </c>
      <c r="G188" s="187"/>
      <c r="H188" s="188"/>
    </row>
    <row r="189" spans="1:8" s="2" customFormat="1" ht="13.5" customHeight="1">
      <c r="A189" s="184"/>
      <c r="B189" s="185"/>
      <c r="C189" s="185"/>
      <c r="D189" s="185" t="s">
        <v>302</v>
      </c>
      <c r="E189" s="185"/>
      <c r="F189" s="186">
        <v>269.43875</v>
      </c>
      <c r="G189" s="187"/>
      <c r="H189" s="188"/>
    </row>
    <row r="190" spans="1:8" s="2" customFormat="1" ht="13.5" customHeight="1">
      <c r="A190" s="184"/>
      <c r="B190" s="185"/>
      <c r="C190" s="185"/>
      <c r="D190" s="185" t="s">
        <v>303</v>
      </c>
      <c r="E190" s="185"/>
      <c r="F190" s="186">
        <v>13.25</v>
      </c>
      <c r="G190" s="187"/>
      <c r="H190" s="188"/>
    </row>
    <row r="191" spans="1:8" s="2" customFormat="1" ht="13.5" customHeight="1">
      <c r="A191" s="184"/>
      <c r="B191" s="185"/>
      <c r="C191" s="185"/>
      <c r="D191" s="185" t="s">
        <v>304</v>
      </c>
      <c r="E191" s="185"/>
      <c r="F191" s="186">
        <v>34.85</v>
      </c>
      <c r="G191" s="187"/>
      <c r="H191" s="188"/>
    </row>
    <row r="192" spans="1:8" s="2" customFormat="1" ht="13.5" customHeight="1">
      <c r="A192" s="184"/>
      <c r="B192" s="185"/>
      <c r="C192" s="185"/>
      <c r="D192" s="185" t="s">
        <v>305</v>
      </c>
      <c r="E192" s="185"/>
      <c r="F192" s="186">
        <v>17.225</v>
      </c>
      <c r="G192" s="187"/>
      <c r="H192" s="188"/>
    </row>
    <row r="193" spans="1:8" s="2" customFormat="1" ht="13.5" customHeight="1">
      <c r="A193" s="184"/>
      <c r="B193" s="185"/>
      <c r="C193" s="185"/>
      <c r="D193" s="185" t="s">
        <v>306</v>
      </c>
      <c r="E193" s="185"/>
      <c r="F193" s="186">
        <v>70.35875</v>
      </c>
      <c r="G193" s="187"/>
      <c r="H193" s="188"/>
    </row>
    <row r="194" spans="1:8" s="2" customFormat="1" ht="13.5" customHeight="1">
      <c r="A194" s="184"/>
      <c r="B194" s="185"/>
      <c r="C194" s="185"/>
      <c r="D194" s="185" t="s">
        <v>307</v>
      </c>
      <c r="E194" s="185"/>
      <c r="F194" s="186">
        <v>20</v>
      </c>
      <c r="G194" s="187"/>
      <c r="H194" s="188"/>
    </row>
    <row r="195" spans="1:8" s="2" customFormat="1" ht="13.5" customHeight="1">
      <c r="A195" s="169"/>
      <c r="B195" s="170"/>
      <c r="C195" s="170"/>
      <c r="D195" s="170" t="s">
        <v>308</v>
      </c>
      <c r="E195" s="170"/>
      <c r="F195" s="171">
        <v>12.51</v>
      </c>
      <c r="G195" s="172"/>
      <c r="H195" s="173"/>
    </row>
    <row r="196" spans="1:8" s="2" customFormat="1" ht="13.5" customHeight="1">
      <c r="A196" s="179"/>
      <c r="B196" s="180"/>
      <c r="C196" s="180"/>
      <c r="D196" s="180" t="s">
        <v>159</v>
      </c>
      <c r="E196" s="180"/>
      <c r="F196" s="181">
        <v>592.9005</v>
      </c>
      <c r="G196" s="182"/>
      <c r="H196" s="183"/>
    </row>
    <row r="197" spans="1:8" s="2" customFormat="1" ht="13.5" customHeight="1">
      <c r="A197" s="159"/>
      <c r="B197" s="160"/>
      <c r="C197" s="160"/>
      <c r="D197" s="160" t="s">
        <v>150</v>
      </c>
      <c r="E197" s="160"/>
      <c r="F197" s="161"/>
      <c r="G197" s="162"/>
      <c r="H197" s="163"/>
    </row>
    <row r="198" spans="1:8" s="2" customFormat="1" ht="13.5" customHeight="1">
      <c r="A198" s="164"/>
      <c r="B198" s="165"/>
      <c r="C198" s="165"/>
      <c r="D198" s="165" t="s">
        <v>309</v>
      </c>
      <c r="E198" s="165"/>
      <c r="F198" s="166">
        <v>28</v>
      </c>
      <c r="G198" s="167"/>
      <c r="H198" s="168"/>
    </row>
    <row r="199" spans="1:8" s="2" customFormat="1" ht="24" customHeight="1">
      <c r="A199" s="184"/>
      <c r="B199" s="185"/>
      <c r="C199" s="185"/>
      <c r="D199" s="185" t="s">
        <v>310</v>
      </c>
      <c r="E199" s="185"/>
      <c r="F199" s="186">
        <v>9.625</v>
      </c>
      <c r="G199" s="187"/>
      <c r="H199" s="188"/>
    </row>
    <row r="200" spans="1:8" s="2" customFormat="1" ht="13.5" customHeight="1">
      <c r="A200" s="184"/>
      <c r="B200" s="185"/>
      <c r="C200" s="185"/>
      <c r="D200" s="185" t="s">
        <v>311</v>
      </c>
      <c r="E200" s="185"/>
      <c r="F200" s="186">
        <v>80.975</v>
      </c>
      <c r="G200" s="187"/>
      <c r="H200" s="188"/>
    </row>
    <row r="201" spans="1:8" s="2" customFormat="1" ht="13.5" customHeight="1">
      <c r="A201" s="184"/>
      <c r="B201" s="185"/>
      <c r="C201" s="185"/>
      <c r="D201" s="185" t="s">
        <v>312</v>
      </c>
      <c r="E201" s="185"/>
      <c r="F201" s="186">
        <v>15.9</v>
      </c>
      <c r="G201" s="187"/>
      <c r="H201" s="188"/>
    </row>
    <row r="202" spans="1:8" s="2" customFormat="1" ht="13.5" customHeight="1">
      <c r="A202" s="184"/>
      <c r="B202" s="185"/>
      <c r="C202" s="185"/>
      <c r="D202" s="185" t="s">
        <v>313</v>
      </c>
      <c r="E202" s="185"/>
      <c r="F202" s="186">
        <v>18.655</v>
      </c>
      <c r="G202" s="187"/>
      <c r="H202" s="188"/>
    </row>
    <row r="203" spans="1:8" s="2" customFormat="1" ht="13.5" customHeight="1">
      <c r="A203" s="184"/>
      <c r="B203" s="185"/>
      <c r="C203" s="185"/>
      <c r="D203" s="185" t="s">
        <v>314</v>
      </c>
      <c r="E203" s="185"/>
      <c r="F203" s="186">
        <v>15.9</v>
      </c>
      <c r="G203" s="187"/>
      <c r="H203" s="188"/>
    </row>
    <row r="204" spans="1:8" s="2" customFormat="1" ht="13.5" customHeight="1">
      <c r="A204" s="184"/>
      <c r="B204" s="185"/>
      <c r="C204" s="185"/>
      <c r="D204" s="185" t="s">
        <v>315</v>
      </c>
      <c r="E204" s="185"/>
      <c r="F204" s="186">
        <v>39.4625</v>
      </c>
      <c r="G204" s="187"/>
      <c r="H204" s="188"/>
    </row>
    <row r="205" spans="1:8" s="2" customFormat="1" ht="13.5" customHeight="1">
      <c r="A205" s="184"/>
      <c r="B205" s="185"/>
      <c r="C205" s="185"/>
      <c r="D205" s="185" t="s">
        <v>316</v>
      </c>
      <c r="E205" s="185"/>
      <c r="F205" s="186">
        <v>13.25</v>
      </c>
      <c r="G205" s="187"/>
      <c r="H205" s="188"/>
    </row>
    <row r="206" spans="1:8" s="2" customFormat="1" ht="13.5" customHeight="1">
      <c r="A206" s="184"/>
      <c r="B206" s="185"/>
      <c r="C206" s="185"/>
      <c r="D206" s="185" t="s">
        <v>317</v>
      </c>
      <c r="E206" s="185"/>
      <c r="F206" s="186">
        <v>20.167</v>
      </c>
      <c r="G206" s="187"/>
      <c r="H206" s="188"/>
    </row>
    <row r="207" spans="1:8" s="2" customFormat="1" ht="13.5" customHeight="1">
      <c r="A207" s="184"/>
      <c r="B207" s="185"/>
      <c r="C207" s="185"/>
      <c r="D207" s="185" t="s">
        <v>318</v>
      </c>
      <c r="E207" s="185"/>
      <c r="F207" s="186">
        <v>14.25</v>
      </c>
      <c r="G207" s="187"/>
      <c r="H207" s="188"/>
    </row>
    <row r="208" spans="1:8" s="2" customFormat="1" ht="13.5" customHeight="1">
      <c r="A208" s="184"/>
      <c r="B208" s="185"/>
      <c r="C208" s="185"/>
      <c r="D208" s="185" t="s">
        <v>319</v>
      </c>
      <c r="E208" s="185"/>
      <c r="F208" s="186">
        <v>46.1025</v>
      </c>
      <c r="G208" s="187"/>
      <c r="H208" s="188"/>
    </row>
    <row r="209" spans="1:8" s="2" customFormat="1" ht="13.5" customHeight="1">
      <c r="A209" s="184"/>
      <c r="B209" s="185"/>
      <c r="C209" s="185"/>
      <c r="D209" s="185" t="s">
        <v>320</v>
      </c>
      <c r="E209" s="185"/>
      <c r="F209" s="186">
        <v>16.5</v>
      </c>
      <c r="G209" s="187"/>
      <c r="H209" s="188"/>
    </row>
    <row r="210" spans="1:8" s="2" customFormat="1" ht="13.5" customHeight="1">
      <c r="A210" s="184"/>
      <c r="B210" s="185"/>
      <c r="C210" s="185"/>
      <c r="D210" s="185" t="s">
        <v>321</v>
      </c>
      <c r="E210" s="185"/>
      <c r="F210" s="186">
        <v>45.15</v>
      </c>
      <c r="G210" s="187"/>
      <c r="H210" s="188"/>
    </row>
    <row r="211" spans="1:8" s="2" customFormat="1" ht="13.5" customHeight="1">
      <c r="A211" s="184"/>
      <c r="B211" s="185"/>
      <c r="C211" s="185"/>
      <c r="D211" s="185" t="s">
        <v>322</v>
      </c>
      <c r="E211" s="185"/>
      <c r="F211" s="186">
        <v>14.625</v>
      </c>
      <c r="G211" s="187"/>
      <c r="H211" s="188"/>
    </row>
    <row r="212" spans="1:8" s="2" customFormat="1" ht="13.5" customHeight="1">
      <c r="A212" s="184"/>
      <c r="B212" s="185"/>
      <c r="C212" s="185"/>
      <c r="D212" s="185" t="s">
        <v>323</v>
      </c>
      <c r="E212" s="185"/>
      <c r="F212" s="186">
        <v>8.625</v>
      </c>
      <c r="G212" s="187"/>
      <c r="H212" s="188"/>
    </row>
    <row r="213" spans="1:8" s="2" customFormat="1" ht="13.5" customHeight="1">
      <c r="A213" s="184"/>
      <c r="B213" s="185"/>
      <c r="C213" s="185"/>
      <c r="D213" s="185" t="s">
        <v>324</v>
      </c>
      <c r="E213" s="185"/>
      <c r="F213" s="186">
        <v>15</v>
      </c>
      <c r="G213" s="187"/>
      <c r="H213" s="188"/>
    </row>
    <row r="214" spans="1:8" s="2" customFormat="1" ht="13.5" customHeight="1">
      <c r="A214" s="184"/>
      <c r="B214" s="185"/>
      <c r="C214" s="185"/>
      <c r="D214" s="185" t="s">
        <v>325</v>
      </c>
      <c r="E214" s="185"/>
      <c r="F214" s="186">
        <v>23</v>
      </c>
      <c r="G214" s="187"/>
      <c r="H214" s="188"/>
    </row>
    <row r="215" spans="1:8" s="2" customFormat="1" ht="13.5" customHeight="1">
      <c r="A215" s="184"/>
      <c r="B215" s="185"/>
      <c r="C215" s="185"/>
      <c r="D215" s="185" t="s">
        <v>326</v>
      </c>
      <c r="E215" s="185"/>
      <c r="F215" s="186">
        <v>4.1</v>
      </c>
      <c r="G215" s="187"/>
      <c r="H215" s="188"/>
    </row>
    <row r="216" spans="1:8" s="2" customFormat="1" ht="13.5" customHeight="1">
      <c r="A216" s="184"/>
      <c r="B216" s="185"/>
      <c r="C216" s="185"/>
      <c r="D216" s="185" t="s">
        <v>327</v>
      </c>
      <c r="E216" s="185"/>
      <c r="F216" s="186">
        <v>8.5</v>
      </c>
      <c r="G216" s="187"/>
      <c r="H216" s="188"/>
    </row>
    <row r="217" spans="1:8" s="2" customFormat="1" ht="13.5" customHeight="1">
      <c r="A217" s="184"/>
      <c r="B217" s="185"/>
      <c r="C217" s="185"/>
      <c r="D217" s="185" t="s">
        <v>328</v>
      </c>
      <c r="E217" s="185"/>
      <c r="F217" s="186">
        <v>12.5</v>
      </c>
      <c r="G217" s="187"/>
      <c r="H217" s="188"/>
    </row>
    <row r="218" spans="1:8" s="2" customFormat="1" ht="13.5" customHeight="1">
      <c r="A218" s="184"/>
      <c r="B218" s="185"/>
      <c r="C218" s="185"/>
      <c r="D218" s="185" t="s">
        <v>329</v>
      </c>
      <c r="E218" s="185"/>
      <c r="F218" s="186">
        <v>6.75</v>
      </c>
      <c r="G218" s="187"/>
      <c r="H218" s="188"/>
    </row>
    <row r="219" spans="1:8" s="2" customFormat="1" ht="13.5" customHeight="1">
      <c r="A219" s="184"/>
      <c r="B219" s="185"/>
      <c r="C219" s="185"/>
      <c r="D219" s="185" t="s">
        <v>330</v>
      </c>
      <c r="E219" s="185"/>
      <c r="F219" s="186">
        <v>50.05</v>
      </c>
      <c r="G219" s="187"/>
      <c r="H219" s="188"/>
    </row>
    <row r="220" spans="1:8" s="2" customFormat="1" ht="13.5" customHeight="1">
      <c r="A220" s="184"/>
      <c r="B220" s="185"/>
      <c r="C220" s="185"/>
      <c r="D220" s="185" t="s">
        <v>331</v>
      </c>
      <c r="E220" s="185"/>
      <c r="F220" s="186">
        <v>33.35</v>
      </c>
      <c r="G220" s="187"/>
      <c r="H220" s="188"/>
    </row>
    <row r="221" spans="1:8" s="2" customFormat="1" ht="13.5" customHeight="1">
      <c r="A221" s="184"/>
      <c r="B221" s="185"/>
      <c r="C221" s="185"/>
      <c r="D221" s="185" t="s">
        <v>332</v>
      </c>
      <c r="E221" s="185"/>
      <c r="F221" s="186">
        <v>30.59375</v>
      </c>
      <c r="G221" s="187"/>
      <c r="H221" s="188"/>
    </row>
    <row r="222" spans="1:8" s="2" customFormat="1" ht="13.5" customHeight="1">
      <c r="A222" s="184"/>
      <c r="B222" s="185"/>
      <c r="C222" s="185"/>
      <c r="D222" s="185" t="s">
        <v>333</v>
      </c>
      <c r="E222" s="185"/>
      <c r="F222" s="186">
        <v>14.375</v>
      </c>
      <c r="G222" s="187"/>
      <c r="H222" s="188"/>
    </row>
    <row r="223" spans="1:8" s="2" customFormat="1" ht="13.5" customHeight="1">
      <c r="A223" s="184"/>
      <c r="B223" s="185"/>
      <c r="C223" s="185"/>
      <c r="D223" s="185" t="s">
        <v>334</v>
      </c>
      <c r="E223" s="185"/>
      <c r="F223" s="186">
        <v>32.7875</v>
      </c>
      <c r="G223" s="187"/>
      <c r="H223" s="188"/>
    </row>
    <row r="224" spans="1:8" s="2" customFormat="1" ht="13.5" customHeight="1">
      <c r="A224" s="184"/>
      <c r="B224" s="185"/>
      <c r="C224" s="185"/>
      <c r="D224" s="185" t="s">
        <v>335</v>
      </c>
      <c r="E224" s="185"/>
      <c r="F224" s="186">
        <v>14.25</v>
      </c>
      <c r="G224" s="187"/>
      <c r="H224" s="188"/>
    </row>
    <row r="225" spans="1:8" s="2" customFormat="1" ht="13.5" customHeight="1">
      <c r="A225" s="184"/>
      <c r="B225" s="185"/>
      <c r="C225" s="185"/>
      <c r="D225" s="185" t="s">
        <v>336</v>
      </c>
      <c r="E225" s="185"/>
      <c r="F225" s="186">
        <v>38.6835</v>
      </c>
      <c r="G225" s="187"/>
      <c r="H225" s="188"/>
    </row>
    <row r="226" spans="1:8" s="2" customFormat="1" ht="13.5" customHeight="1">
      <c r="A226" s="184"/>
      <c r="B226" s="185"/>
      <c r="C226" s="185"/>
      <c r="D226" s="185" t="s">
        <v>337</v>
      </c>
      <c r="E226" s="185"/>
      <c r="F226" s="186">
        <v>13.25</v>
      </c>
      <c r="G226" s="187"/>
      <c r="H226" s="188"/>
    </row>
    <row r="227" spans="1:8" s="2" customFormat="1" ht="13.5" customHeight="1">
      <c r="A227" s="169"/>
      <c r="B227" s="170"/>
      <c r="C227" s="170"/>
      <c r="D227" s="170" t="s">
        <v>338</v>
      </c>
      <c r="E227" s="170"/>
      <c r="F227" s="171">
        <v>42.5375</v>
      </c>
      <c r="G227" s="172"/>
      <c r="H227" s="173"/>
    </row>
    <row r="228" spans="1:8" s="2" customFormat="1" ht="13.5" customHeight="1">
      <c r="A228" s="179"/>
      <c r="B228" s="180"/>
      <c r="C228" s="180"/>
      <c r="D228" s="180" t="s">
        <v>159</v>
      </c>
      <c r="E228" s="180"/>
      <c r="F228" s="181">
        <v>726.91425</v>
      </c>
      <c r="G228" s="182"/>
      <c r="H228" s="183"/>
    </row>
    <row r="229" spans="1:8" s="2" customFormat="1" ht="13.5" customHeight="1">
      <c r="A229" s="174"/>
      <c r="B229" s="175"/>
      <c r="C229" s="175"/>
      <c r="D229" s="175" t="s">
        <v>147</v>
      </c>
      <c r="E229" s="175"/>
      <c r="F229" s="176">
        <v>1319.81475</v>
      </c>
      <c r="G229" s="177"/>
      <c r="H229" s="178"/>
    </row>
    <row r="230" spans="1:8" s="2" customFormat="1" ht="21" customHeight="1">
      <c r="A230" s="117"/>
      <c r="B230" s="126"/>
      <c r="C230" s="126" t="s">
        <v>40</v>
      </c>
      <c r="D230" s="126" t="s">
        <v>126</v>
      </c>
      <c r="E230" s="126"/>
      <c r="F230" s="127"/>
      <c r="G230" s="128"/>
      <c r="H230" s="128">
        <f>SUM(H231)</f>
        <v>0</v>
      </c>
    </row>
    <row r="231" spans="1:8" s="2" customFormat="1" ht="24" customHeight="1">
      <c r="A231" s="147">
        <v>26</v>
      </c>
      <c r="B231" s="148" t="s">
        <v>339</v>
      </c>
      <c r="C231" s="148" t="s">
        <v>340</v>
      </c>
      <c r="D231" s="148" t="s">
        <v>341</v>
      </c>
      <c r="E231" s="148" t="s">
        <v>188</v>
      </c>
      <c r="F231" s="149">
        <v>23.373</v>
      </c>
      <c r="G231" s="212">
        <v>0</v>
      </c>
      <c r="H231" s="153">
        <f>ROUND(F231*G231,2)</f>
        <v>0</v>
      </c>
    </row>
    <row r="232" spans="1:8" s="2" customFormat="1" ht="13.5" customHeight="1">
      <c r="A232" s="189"/>
      <c r="B232" s="190"/>
      <c r="C232" s="190"/>
      <c r="D232" s="190" t="s">
        <v>157</v>
      </c>
      <c r="E232" s="190"/>
      <c r="F232" s="191"/>
      <c r="G232" s="192"/>
      <c r="H232" s="193"/>
    </row>
    <row r="233" spans="1:8" s="2" customFormat="1" ht="13.5" customHeight="1">
      <c r="A233" s="194"/>
      <c r="B233" s="195"/>
      <c r="C233" s="195"/>
      <c r="D233" s="195" t="s">
        <v>342</v>
      </c>
      <c r="E233" s="195"/>
      <c r="F233" s="196"/>
      <c r="G233" s="197"/>
      <c r="H233" s="198"/>
    </row>
    <row r="234" spans="1:8" s="2" customFormat="1" ht="24" customHeight="1">
      <c r="A234" s="154"/>
      <c r="B234" s="155"/>
      <c r="C234" s="155"/>
      <c r="D234" s="155" t="s">
        <v>343</v>
      </c>
      <c r="E234" s="155"/>
      <c r="F234" s="156">
        <v>11.088</v>
      </c>
      <c r="G234" s="157"/>
      <c r="H234" s="158"/>
    </row>
    <row r="235" spans="1:8" s="2" customFormat="1" ht="13.5" customHeight="1">
      <c r="A235" s="189"/>
      <c r="B235" s="190"/>
      <c r="C235" s="190"/>
      <c r="D235" s="190" t="s">
        <v>150</v>
      </c>
      <c r="E235" s="190"/>
      <c r="F235" s="191"/>
      <c r="G235" s="192"/>
      <c r="H235" s="193"/>
    </row>
    <row r="236" spans="1:8" s="2" customFormat="1" ht="13.5" customHeight="1">
      <c r="A236" s="194"/>
      <c r="B236" s="195"/>
      <c r="C236" s="195"/>
      <c r="D236" s="195" t="s">
        <v>344</v>
      </c>
      <c r="E236" s="195"/>
      <c r="F236" s="196"/>
      <c r="G236" s="197"/>
      <c r="H236" s="198"/>
    </row>
    <row r="237" spans="1:8" s="2" customFormat="1" ht="24" customHeight="1">
      <c r="A237" s="154"/>
      <c r="B237" s="155"/>
      <c r="C237" s="155"/>
      <c r="D237" s="155" t="s">
        <v>345</v>
      </c>
      <c r="E237" s="155"/>
      <c r="F237" s="156">
        <v>12.285</v>
      </c>
      <c r="G237" s="157"/>
      <c r="H237" s="158"/>
    </row>
    <row r="238" spans="1:8" s="2" customFormat="1" ht="13.5" customHeight="1">
      <c r="A238" s="174"/>
      <c r="B238" s="175"/>
      <c r="C238" s="175"/>
      <c r="D238" s="175" t="s">
        <v>147</v>
      </c>
      <c r="E238" s="175"/>
      <c r="F238" s="176">
        <v>23.373</v>
      </c>
      <c r="G238" s="177"/>
      <c r="H238" s="178"/>
    </row>
    <row r="239" spans="1:8" s="2" customFormat="1" ht="21" customHeight="1">
      <c r="A239" s="117"/>
      <c r="B239" s="126"/>
      <c r="C239" s="126" t="s">
        <v>52</v>
      </c>
      <c r="D239" s="126" t="s">
        <v>127</v>
      </c>
      <c r="E239" s="126"/>
      <c r="F239" s="127"/>
      <c r="G239" s="128"/>
      <c r="H239" s="128">
        <f>SUM(H240)</f>
        <v>0</v>
      </c>
    </row>
    <row r="240" spans="1:8" s="2" customFormat="1" ht="13.5" customHeight="1">
      <c r="A240" s="147">
        <v>27</v>
      </c>
      <c r="B240" s="148" t="s">
        <v>346</v>
      </c>
      <c r="C240" s="148" t="s">
        <v>347</v>
      </c>
      <c r="D240" s="148" t="s">
        <v>348</v>
      </c>
      <c r="E240" s="148" t="s">
        <v>188</v>
      </c>
      <c r="F240" s="149">
        <v>12</v>
      </c>
      <c r="G240" s="212">
        <v>0</v>
      </c>
      <c r="H240" s="153">
        <f>ROUND(F240*G240,2)</f>
        <v>0</v>
      </c>
    </row>
    <row r="241" spans="1:8" s="2" customFormat="1" ht="13.5" customHeight="1">
      <c r="A241" s="189"/>
      <c r="B241" s="190"/>
      <c r="C241" s="190"/>
      <c r="D241" s="190" t="s">
        <v>349</v>
      </c>
      <c r="E241" s="190"/>
      <c r="F241" s="191"/>
      <c r="G241" s="192"/>
      <c r="H241" s="193"/>
    </row>
    <row r="242" spans="1:8" s="2" customFormat="1" ht="13.5" customHeight="1">
      <c r="A242" s="194"/>
      <c r="B242" s="195"/>
      <c r="C242" s="195"/>
      <c r="D242" s="195" t="s">
        <v>157</v>
      </c>
      <c r="E242" s="195"/>
      <c r="F242" s="196"/>
      <c r="G242" s="197"/>
      <c r="H242" s="198"/>
    </row>
    <row r="243" spans="1:8" s="2" customFormat="1" ht="24" customHeight="1">
      <c r="A243" s="154"/>
      <c r="B243" s="155"/>
      <c r="C243" s="155"/>
      <c r="D243" s="155" t="s">
        <v>350</v>
      </c>
      <c r="E243" s="155"/>
      <c r="F243" s="156">
        <v>3.875</v>
      </c>
      <c r="G243" s="157"/>
      <c r="H243" s="158"/>
    </row>
    <row r="244" spans="1:8" s="2" customFormat="1" ht="13.5" customHeight="1">
      <c r="A244" s="159"/>
      <c r="B244" s="160"/>
      <c r="C244" s="160"/>
      <c r="D244" s="160" t="s">
        <v>150</v>
      </c>
      <c r="E244" s="160"/>
      <c r="F244" s="161"/>
      <c r="G244" s="162"/>
      <c r="H244" s="163"/>
    </row>
    <row r="245" spans="1:8" s="2" customFormat="1" ht="24" customHeight="1">
      <c r="A245" s="154"/>
      <c r="B245" s="155"/>
      <c r="C245" s="155"/>
      <c r="D245" s="155" t="s">
        <v>351</v>
      </c>
      <c r="E245" s="155"/>
      <c r="F245" s="156">
        <v>8.125</v>
      </c>
      <c r="G245" s="157"/>
      <c r="H245" s="158"/>
    </row>
    <row r="246" spans="1:8" s="2" customFormat="1" ht="13.5" customHeight="1">
      <c r="A246" s="174"/>
      <c r="B246" s="175"/>
      <c r="C246" s="175"/>
      <c r="D246" s="175" t="s">
        <v>147</v>
      </c>
      <c r="E246" s="175"/>
      <c r="F246" s="176">
        <v>12</v>
      </c>
      <c r="G246" s="177"/>
      <c r="H246" s="178"/>
    </row>
    <row r="247" spans="1:8" s="2" customFormat="1" ht="21" customHeight="1">
      <c r="A247" s="117"/>
      <c r="B247" s="126"/>
      <c r="C247" s="126" t="s">
        <v>56</v>
      </c>
      <c r="D247" s="126" t="s">
        <v>128</v>
      </c>
      <c r="E247" s="126"/>
      <c r="F247" s="127"/>
      <c r="G247" s="128"/>
      <c r="H247" s="128">
        <f>SUM(H248,H280,H302,H307,H312,H319,H320,H325,H355,H366,H369,H377,H379,H401,H409)</f>
        <v>0</v>
      </c>
    </row>
    <row r="248" spans="1:8" s="2" customFormat="1" ht="13.5" customHeight="1">
      <c r="A248" s="147">
        <v>28</v>
      </c>
      <c r="B248" s="148" t="s">
        <v>154</v>
      </c>
      <c r="C248" s="148" t="s">
        <v>352</v>
      </c>
      <c r="D248" s="148" t="s">
        <v>353</v>
      </c>
      <c r="E248" s="148" t="s">
        <v>139</v>
      </c>
      <c r="F248" s="149">
        <v>893.445</v>
      </c>
      <c r="G248" s="212">
        <v>0</v>
      </c>
      <c r="H248" s="153">
        <f>ROUND(F248*G248,2)</f>
        <v>0</v>
      </c>
    </row>
    <row r="249" spans="1:8" s="2" customFormat="1" ht="13.5" customHeight="1">
      <c r="A249" s="159"/>
      <c r="B249" s="160"/>
      <c r="C249" s="160"/>
      <c r="D249" s="160" t="s">
        <v>157</v>
      </c>
      <c r="E249" s="160"/>
      <c r="F249" s="161"/>
      <c r="G249" s="162"/>
      <c r="H249" s="163"/>
    </row>
    <row r="250" spans="1:8" s="2" customFormat="1" ht="13.5" customHeight="1">
      <c r="A250" s="164"/>
      <c r="B250" s="165"/>
      <c r="C250" s="165"/>
      <c r="D250" s="165" t="s">
        <v>354</v>
      </c>
      <c r="E250" s="165"/>
      <c r="F250" s="166">
        <v>39.84515</v>
      </c>
      <c r="G250" s="167"/>
      <c r="H250" s="168"/>
    </row>
    <row r="251" spans="1:8" s="2" customFormat="1" ht="13.5" customHeight="1">
      <c r="A251" s="184"/>
      <c r="B251" s="185"/>
      <c r="C251" s="185"/>
      <c r="D251" s="185" t="s">
        <v>355</v>
      </c>
      <c r="E251" s="185"/>
      <c r="F251" s="186">
        <v>15.57075</v>
      </c>
      <c r="G251" s="187"/>
      <c r="H251" s="188"/>
    </row>
    <row r="252" spans="1:8" s="2" customFormat="1" ht="13.5" customHeight="1">
      <c r="A252" s="184"/>
      <c r="B252" s="185"/>
      <c r="C252" s="185"/>
      <c r="D252" s="185" t="s">
        <v>356</v>
      </c>
      <c r="E252" s="185"/>
      <c r="F252" s="186">
        <v>51</v>
      </c>
      <c r="G252" s="187"/>
      <c r="H252" s="188"/>
    </row>
    <row r="253" spans="1:8" s="2" customFormat="1" ht="13.5" customHeight="1">
      <c r="A253" s="184"/>
      <c r="B253" s="185"/>
      <c r="C253" s="185"/>
      <c r="D253" s="185" t="s">
        <v>357</v>
      </c>
      <c r="E253" s="185"/>
      <c r="F253" s="186">
        <v>223.99125</v>
      </c>
      <c r="G253" s="187"/>
      <c r="H253" s="188"/>
    </row>
    <row r="254" spans="1:8" s="2" customFormat="1" ht="13.5" customHeight="1">
      <c r="A254" s="184"/>
      <c r="B254" s="185"/>
      <c r="C254" s="185"/>
      <c r="D254" s="185" t="s">
        <v>358</v>
      </c>
      <c r="E254" s="185"/>
      <c r="F254" s="186">
        <v>28.9</v>
      </c>
      <c r="G254" s="187"/>
      <c r="H254" s="188"/>
    </row>
    <row r="255" spans="1:8" s="2" customFormat="1" ht="13.5" customHeight="1">
      <c r="A255" s="184"/>
      <c r="B255" s="185"/>
      <c r="C255" s="185"/>
      <c r="D255" s="185" t="s">
        <v>359</v>
      </c>
      <c r="E255" s="185"/>
      <c r="F255" s="186">
        <v>58.48</v>
      </c>
      <c r="G255" s="187"/>
      <c r="H255" s="188"/>
    </row>
    <row r="256" spans="1:8" s="2" customFormat="1" ht="13.5" customHeight="1">
      <c r="A256" s="169"/>
      <c r="B256" s="170"/>
      <c r="C256" s="170"/>
      <c r="D256" s="170" t="s">
        <v>360</v>
      </c>
      <c r="E256" s="170"/>
      <c r="F256" s="171">
        <v>10.425</v>
      </c>
      <c r="G256" s="172"/>
      <c r="H256" s="173"/>
    </row>
    <row r="257" spans="1:8" s="2" customFormat="1" ht="13.5" customHeight="1">
      <c r="A257" s="179"/>
      <c r="B257" s="180"/>
      <c r="C257" s="180"/>
      <c r="D257" s="180" t="s">
        <v>159</v>
      </c>
      <c r="E257" s="180"/>
      <c r="F257" s="181">
        <v>428.21215</v>
      </c>
      <c r="G257" s="182"/>
      <c r="H257" s="183"/>
    </row>
    <row r="258" spans="1:8" s="2" customFormat="1" ht="13.5" customHeight="1">
      <c r="A258" s="159"/>
      <c r="B258" s="160"/>
      <c r="C258" s="160"/>
      <c r="D258" s="160" t="s">
        <v>150</v>
      </c>
      <c r="E258" s="160"/>
      <c r="F258" s="161"/>
      <c r="G258" s="162"/>
      <c r="H258" s="163"/>
    </row>
    <row r="259" spans="1:8" s="2" customFormat="1" ht="13.5" customHeight="1">
      <c r="A259" s="164"/>
      <c r="B259" s="165"/>
      <c r="C259" s="165"/>
      <c r="D259" s="165" t="s">
        <v>361</v>
      </c>
      <c r="E259" s="165"/>
      <c r="F259" s="166">
        <v>25.9</v>
      </c>
      <c r="G259" s="167"/>
      <c r="H259" s="168"/>
    </row>
    <row r="260" spans="1:8" s="2" customFormat="1" ht="24" customHeight="1">
      <c r="A260" s="184"/>
      <c r="B260" s="185"/>
      <c r="C260" s="185"/>
      <c r="D260" s="185" t="s">
        <v>362</v>
      </c>
      <c r="E260" s="185"/>
      <c r="F260" s="186">
        <v>9.275</v>
      </c>
      <c r="G260" s="187"/>
      <c r="H260" s="188"/>
    </row>
    <row r="261" spans="1:8" s="2" customFormat="1" ht="13.5" customHeight="1">
      <c r="A261" s="184"/>
      <c r="B261" s="185"/>
      <c r="C261" s="185"/>
      <c r="D261" s="185" t="s">
        <v>363</v>
      </c>
      <c r="E261" s="185"/>
      <c r="F261" s="186">
        <v>67.15</v>
      </c>
      <c r="G261" s="187"/>
      <c r="H261" s="188"/>
    </row>
    <row r="262" spans="1:8" s="2" customFormat="1" ht="13.5" customHeight="1">
      <c r="A262" s="184"/>
      <c r="B262" s="185"/>
      <c r="C262" s="185"/>
      <c r="D262" s="185" t="s">
        <v>364</v>
      </c>
      <c r="E262" s="185"/>
      <c r="F262" s="186">
        <v>15.47</v>
      </c>
      <c r="G262" s="187"/>
      <c r="H262" s="188"/>
    </row>
    <row r="263" spans="1:8" s="2" customFormat="1" ht="13.5" customHeight="1">
      <c r="A263" s="184"/>
      <c r="B263" s="185"/>
      <c r="C263" s="185"/>
      <c r="D263" s="185" t="s">
        <v>365</v>
      </c>
      <c r="E263" s="185"/>
      <c r="F263" s="186">
        <v>32.725</v>
      </c>
      <c r="G263" s="187"/>
      <c r="H263" s="188"/>
    </row>
    <row r="264" spans="1:8" s="2" customFormat="1" ht="13.5" customHeight="1">
      <c r="A264" s="184"/>
      <c r="B264" s="185"/>
      <c r="C264" s="185"/>
      <c r="D264" s="185" t="s">
        <v>366</v>
      </c>
      <c r="E264" s="185"/>
      <c r="F264" s="186">
        <v>16.884</v>
      </c>
      <c r="G264" s="187"/>
      <c r="H264" s="188"/>
    </row>
    <row r="265" spans="1:8" s="2" customFormat="1" ht="13.5" customHeight="1">
      <c r="A265" s="184"/>
      <c r="B265" s="185"/>
      <c r="C265" s="185"/>
      <c r="D265" s="185" t="s">
        <v>367</v>
      </c>
      <c r="E265" s="185"/>
      <c r="F265" s="186">
        <v>38.931</v>
      </c>
      <c r="G265" s="187"/>
      <c r="H265" s="188"/>
    </row>
    <row r="266" spans="1:8" s="2" customFormat="1" ht="13.5" customHeight="1">
      <c r="A266" s="184"/>
      <c r="B266" s="185"/>
      <c r="C266" s="185"/>
      <c r="D266" s="185" t="s">
        <v>368</v>
      </c>
      <c r="E266" s="185"/>
      <c r="F266" s="186">
        <v>37.625</v>
      </c>
      <c r="G266" s="187"/>
      <c r="H266" s="188"/>
    </row>
    <row r="267" spans="1:8" s="2" customFormat="1" ht="13.5" customHeight="1">
      <c r="A267" s="184"/>
      <c r="B267" s="185"/>
      <c r="C267" s="185"/>
      <c r="D267" s="185" t="s">
        <v>369</v>
      </c>
      <c r="E267" s="185"/>
      <c r="F267" s="186">
        <v>7.5</v>
      </c>
      <c r="G267" s="187"/>
      <c r="H267" s="188"/>
    </row>
    <row r="268" spans="1:8" s="2" customFormat="1" ht="13.5" customHeight="1">
      <c r="A268" s="184"/>
      <c r="B268" s="185"/>
      <c r="C268" s="185"/>
      <c r="D268" s="185" t="s">
        <v>370</v>
      </c>
      <c r="E268" s="185"/>
      <c r="F268" s="186">
        <v>20</v>
      </c>
      <c r="G268" s="187"/>
      <c r="H268" s="188"/>
    </row>
    <row r="269" spans="1:8" s="2" customFormat="1" ht="13.5" customHeight="1">
      <c r="A269" s="184"/>
      <c r="B269" s="185"/>
      <c r="C269" s="185"/>
      <c r="D269" s="185" t="s">
        <v>371</v>
      </c>
      <c r="E269" s="185"/>
      <c r="F269" s="186">
        <v>3.8</v>
      </c>
      <c r="G269" s="187"/>
      <c r="H269" s="188"/>
    </row>
    <row r="270" spans="1:8" s="2" customFormat="1" ht="13.5" customHeight="1">
      <c r="A270" s="184"/>
      <c r="B270" s="185"/>
      <c r="C270" s="185"/>
      <c r="D270" s="185" t="s">
        <v>327</v>
      </c>
      <c r="E270" s="185"/>
      <c r="F270" s="186">
        <v>8.5</v>
      </c>
      <c r="G270" s="187"/>
      <c r="H270" s="188"/>
    </row>
    <row r="271" spans="1:8" s="2" customFormat="1" ht="13.5" customHeight="1">
      <c r="A271" s="184"/>
      <c r="B271" s="185"/>
      <c r="C271" s="185"/>
      <c r="D271" s="185" t="s">
        <v>328</v>
      </c>
      <c r="E271" s="185"/>
      <c r="F271" s="186">
        <v>12.5</v>
      </c>
      <c r="G271" s="187"/>
      <c r="H271" s="188"/>
    </row>
    <row r="272" spans="1:8" s="2" customFormat="1" ht="13.5" customHeight="1">
      <c r="A272" s="184"/>
      <c r="B272" s="185"/>
      <c r="C272" s="185"/>
      <c r="D272" s="185" t="s">
        <v>372</v>
      </c>
      <c r="E272" s="185"/>
      <c r="F272" s="186">
        <v>6.3</v>
      </c>
      <c r="G272" s="187"/>
      <c r="H272" s="188"/>
    </row>
    <row r="273" spans="1:8" s="2" customFormat="1" ht="13.5" customHeight="1">
      <c r="A273" s="184"/>
      <c r="B273" s="185"/>
      <c r="C273" s="185"/>
      <c r="D273" s="185" t="s">
        <v>373</v>
      </c>
      <c r="E273" s="185"/>
      <c r="F273" s="186">
        <v>42.0875</v>
      </c>
      <c r="G273" s="187"/>
      <c r="H273" s="188"/>
    </row>
    <row r="274" spans="1:8" s="2" customFormat="1" ht="13.5" customHeight="1">
      <c r="A274" s="184"/>
      <c r="B274" s="185"/>
      <c r="C274" s="185"/>
      <c r="D274" s="185" t="s">
        <v>374</v>
      </c>
      <c r="E274" s="185"/>
      <c r="F274" s="186">
        <v>25.78125</v>
      </c>
      <c r="G274" s="187"/>
      <c r="H274" s="188"/>
    </row>
    <row r="275" spans="1:8" s="2" customFormat="1" ht="13.5" customHeight="1">
      <c r="A275" s="184"/>
      <c r="B275" s="185"/>
      <c r="C275" s="185"/>
      <c r="D275" s="185" t="s">
        <v>375</v>
      </c>
      <c r="E275" s="185"/>
      <c r="F275" s="186">
        <v>27.45</v>
      </c>
      <c r="G275" s="187"/>
      <c r="H275" s="188"/>
    </row>
    <row r="276" spans="1:8" s="2" customFormat="1" ht="13.5" customHeight="1">
      <c r="A276" s="184"/>
      <c r="B276" s="185"/>
      <c r="C276" s="185"/>
      <c r="D276" s="185" t="s">
        <v>376</v>
      </c>
      <c r="E276" s="185"/>
      <c r="F276" s="186">
        <v>32.079</v>
      </c>
      <c r="G276" s="187"/>
      <c r="H276" s="188"/>
    </row>
    <row r="277" spans="1:8" s="2" customFormat="1" ht="13.5" customHeight="1">
      <c r="A277" s="169"/>
      <c r="B277" s="170"/>
      <c r="C277" s="170"/>
      <c r="D277" s="170" t="s">
        <v>377</v>
      </c>
      <c r="E277" s="170"/>
      <c r="F277" s="171">
        <v>35.275</v>
      </c>
      <c r="G277" s="172"/>
      <c r="H277" s="173"/>
    </row>
    <row r="278" spans="1:8" s="2" customFormat="1" ht="13.5" customHeight="1">
      <c r="A278" s="179"/>
      <c r="B278" s="180"/>
      <c r="C278" s="180"/>
      <c r="D278" s="180" t="s">
        <v>159</v>
      </c>
      <c r="E278" s="180"/>
      <c r="F278" s="181">
        <v>465.23275</v>
      </c>
      <c r="G278" s="182"/>
      <c r="H278" s="183"/>
    </row>
    <row r="279" spans="1:8" s="2" customFormat="1" ht="13.5" customHeight="1">
      <c r="A279" s="174"/>
      <c r="B279" s="175"/>
      <c r="C279" s="175"/>
      <c r="D279" s="175" t="s">
        <v>147</v>
      </c>
      <c r="E279" s="175"/>
      <c r="F279" s="176">
        <v>893.4449</v>
      </c>
      <c r="G279" s="177"/>
      <c r="H279" s="178"/>
    </row>
    <row r="280" spans="1:8" s="2" customFormat="1" ht="13.5" customHeight="1">
      <c r="A280" s="147">
        <v>29</v>
      </c>
      <c r="B280" s="148" t="s">
        <v>154</v>
      </c>
      <c r="C280" s="148" t="s">
        <v>378</v>
      </c>
      <c r="D280" s="148" t="s">
        <v>379</v>
      </c>
      <c r="E280" s="148" t="s">
        <v>139</v>
      </c>
      <c r="F280" s="149">
        <v>189.01</v>
      </c>
      <c r="G280" s="212">
        <v>0</v>
      </c>
      <c r="H280" s="153">
        <f>ROUND(F280*G280,2)</f>
        <v>0</v>
      </c>
    </row>
    <row r="281" spans="1:8" s="2" customFormat="1" ht="13.5" customHeight="1">
      <c r="A281" s="159"/>
      <c r="B281" s="160"/>
      <c r="C281" s="160"/>
      <c r="D281" s="160" t="s">
        <v>380</v>
      </c>
      <c r="E281" s="160"/>
      <c r="F281" s="161"/>
      <c r="G281" s="162"/>
      <c r="H281" s="163"/>
    </row>
    <row r="282" spans="1:8" s="2" customFormat="1" ht="13.5" customHeight="1">
      <c r="A282" s="164"/>
      <c r="B282" s="165"/>
      <c r="C282" s="165"/>
      <c r="D282" s="165" t="s">
        <v>381</v>
      </c>
      <c r="E282" s="165"/>
      <c r="F282" s="166">
        <v>7.31</v>
      </c>
      <c r="G282" s="167"/>
      <c r="H282" s="168"/>
    </row>
    <row r="283" spans="1:8" s="2" customFormat="1" ht="13.5" customHeight="1">
      <c r="A283" s="184"/>
      <c r="B283" s="185"/>
      <c r="C283" s="185"/>
      <c r="D283" s="185" t="s">
        <v>382</v>
      </c>
      <c r="E283" s="185"/>
      <c r="F283" s="186">
        <v>1.125</v>
      </c>
      <c r="G283" s="187"/>
      <c r="H283" s="188"/>
    </row>
    <row r="284" spans="1:8" s="2" customFormat="1" ht="13.5" customHeight="1">
      <c r="A284" s="184"/>
      <c r="B284" s="185"/>
      <c r="C284" s="185"/>
      <c r="D284" s="185" t="s">
        <v>383</v>
      </c>
      <c r="E284" s="185"/>
      <c r="F284" s="186">
        <v>9.2</v>
      </c>
      <c r="G284" s="187"/>
      <c r="H284" s="188"/>
    </row>
    <row r="285" spans="1:8" s="2" customFormat="1" ht="13.5" customHeight="1">
      <c r="A285" s="184"/>
      <c r="B285" s="185"/>
      <c r="C285" s="185"/>
      <c r="D285" s="185" t="s">
        <v>384</v>
      </c>
      <c r="E285" s="185"/>
      <c r="F285" s="186">
        <v>12.65</v>
      </c>
      <c r="G285" s="187"/>
      <c r="H285" s="188"/>
    </row>
    <row r="286" spans="1:8" s="2" customFormat="1" ht="13.5" customHeight="1">
      <c r="A286" s="169"/>
      <c r="B286" s="170"/>
      <c r="C286" s="170"/>
      <c r="D286" s="170" t="s">
        <v>385</v>
      </c>
      <c r="E286" s="170"/>
      <c r="F286" s="171">
        <v>14.35</v>
      </c>
      <c r="G286" s="172"/>
      <c r="H286" s="173"/>
    </row>
    <row r="287" spans="1:8" s="2" customFormat="1" ht="13.5" customHeight="1">
      <c r="A287" s="179"/>
      <c r="B287" s="180"/>
      <c r="C287" s="180"/>
      <c r="D287" s="180" t="s">
        <v>159</v>
      </c>
      <c r="E287" s="180"/>
      <c r="F287" s="181">
        <v>44.635</v>
      </c>
      <c r="G287" s="182"/>
      <c r="H287" s="183"/>
    </row>
    <row r="288" spans="1:8" s="2" customFormat="1" ht="13.5" customHeight="1">
      <c r="A288" s="159"/>
      <c r="B288" s="160"/>
      <c r="C288" s="160"/>
      <c r="D288" s="160" t="s">
        <v>386</v>
      </c>
      <c r="E288" s="160"/>
      <c r="F288" s="161"/>
      <c r="G288" s="162"/>
      <c r="H288" s="163"/>
    </row>
    <row r="289" spans="1:8" s="2" customFormat="1" ht="13.5" customHeight="1">
      <c r="A289" s="164"/>
      <c r="B289" s="165"/>
      <c r="C289" s="165"/>
      <c r="D289" s="165" t="s">
        <v>387</v>
      </c>
      <c r="E289" s="165"/>
      <c r="F289" s="166">
        <v>15</v>
      </c>
      <c r="G289" s="167"/>
      <c r="H289" s="168"/>
    </row>
    <row r="290" spans="1:8" s="2" customFormat="1" ht="13.5" customHeight="1">
      <c r="A290" s="184"/>
      <c r="B290" s="185"/>
      <c r="C290" s="185"/>
      <c r="D290" s="185" t="s">
        <v>388</v>
      </c>
      <c r="E290" s="185"/>
      <c r="F290" s="186">
        <v>12.5</v>
      </c>
      <c r="G290" s="187"/>
      <c r="H290" s="188"/>
    </row>
    <row r="291" spans="1:8" s="2" customFormat="1" ht="13.5" customHeight="1">
      <c r="A291" s="184"/>
      <c r="B291" s="185"/>
      <c r="C291" s="185"/>
      <c r="D291" s="185" t="s">
        <v>389</v>
      </c>
      <c r="E291" s="185"/>
      <c r="F291" s="186">
        <v>10</v>
      </c>
      <c r="G291" s="187"/>
      <c r="H291" s="188"/>
    </row>
    <row r="292" spans="1:8" s="2" customFormat="1" ht="13.5" customHeight="1">
      <c r="A292" s="184"/>
      <c r="B292" s="185"/>
      <c r="C292" s="185"/>
      <c r="D292" s="185" t="s">
        <v>390</v>
      </c>
      <c r="E292" s="185"/>
      <c r="F292" s="186">
        <v>10.8</v>
      </c>
      <c r="G292" s="187"/>
      <c r="H292" s="188"/>
    </row>
    <row r="293" spans="1:8" s="2" customFormat="1" ht="13.5" customHeight="1">
      <c r="A293" s="184"/>
      <c r="B293" s="185"/>
      <c r="C293" s="185"/>
      <c r="D293" s="185" t="s">
        <v>391</v>
      </c>
      <c r="E293" s="185"/>
      <c r="F293" s="186">
        <v>13</v>
      </c>
      <c r="G293" s="187"/>
      <c r="H293" s="188"/>
    </row>
    <row r="294" spans="1:8" s="2" customFormat="1" ht="13.5" customHeight="1">
      <c r="A294" s="184"/>
      <c r="B294" s="185"/>
      <c r="C294" s="185"/>
      <c r="D294" s="185" t="s">
        <v>392</v>
      </c>
      <c r="E294" s="185"/>
      <c r="F294" s="186">
        <v>11.1</v>
      </c>
      <c r="G294" s="187"/>
      <c r="H294" s="188"/>
    </row>
    <row r="295" spans="1:8" s="2" customFormat="1" ht="13.5" customHeight="1">
      <c r="A295" s="184"/>
      <c r="B295" s="185"/>
      <c r="C295" s="185"/>
      <c r="D295" s="185" t="s">
        <v>393</v>
      </c>
      <c r="E295" s="185"/>
      <c r="F295" s="186">
        <v>11.4</v>
      </c>
      <c r="G295" s="187"/>
      <c r="H295" s="188"/>
    </row>
    <row r="296" spans="1:8" s="2" customFormat="1" ht="13.5" customHeight="1">
      <c r="A296" s="184"/>
      <c r="B296" s="185"/>
      <c r="C296" s="185"/>
      <c r="D296" s="185" t="s">
        <v>394</v>
      </c>
      <c r="E296" s="185"/>
      <c r="F296" s="186">
        <v>28.875</v>
      </c>
      <c r="G296" s="187"/>
      <c r="H296" s="188"/>
    </row>
    <row r="297" spans="1:8" s="2" customFormat="1" ht="13.5" customHeight="1">
      <c r="A297" s="184"/>
      <c r="B297" s="185"/>
      <c r="C297" s="185"/>
      <c r="D297" s="185" t="s">
        <v>395</v>
      </c>
      <c r="E297" s="185"/>
      <c r="F297" s="186">
        <v>10.9</v>
      </c>
      <c r="G297" s="187"/>
      <c r="H297" s="188"/>
    </row>
    <row r="298" spans="1:8" s="2" customFormat="1" ht="13.5" customHeight="1">
      <c r="A298" s="184"/>
      <c r="B298" s="185"/>
      <c r="C298" s="185"/>
      <c r="D298" s="185" t="s">
        <v>396</v>
      </c>
      <c r="E298" s="185"/>
      <c r="F298" s="186">
        <v>10.8</v>
      </c>
      <c r="G298" s="187"/>
      <c r="H298" s="188"/>
    </row>
    <row r="299" spans="1:8" s="2" customFormat="1" ht="13.5" customHeight="1">
      <c r="A299" s="169"/>
      <c r="B299" s="170"/>
      <c r="C299" s="170"/>
      <c r="D299" s="170" t="s">
        <v>397</v>
      </c>
      <c r="E299" s="170"/>
      <c r="F299" s="171">
        <v>10</v>
      </c>
      <c r="G299" s="172"/>
      <c r="H299" s="173"/>
    </row>
    <row r="300" spans="1:8" s="2" customFormat="1" ht="13.5" customHeight="1">
      <c r="A300" s="179"/>
      <c r="B300" s="180"/>
      <c r="C300" s="180"/>
      <c r="D300" s="180" t="s">
        <v>159</v>
      </c>
      <c r="E300" s="180"/>
      <c r="F300" s="181">
        <v>144.375</v>
      </c>
      <c r="G300" s="182"/>
      <c r="H300" s="183"/>
    </row>
    <row r="301" spans="1:8" s="2" customFormat="1" ht="13.5" customHeight="1">
      <c r="A301" s="174"/>
      <c r="B301" s="175"/>
      <c r="C301" s="175"/>
      <c r="D301" s="175" t="s">
        <v>147</v>
      </c>
      <c r="E301" s="175"/>
      <c r="F301" s="176">
        <v>189.01</v>
      </c>
      <c r="G301" s="177"/>
      <c r="H301" s="178"/>
    </row>
    <row r="302" spans="1:8" s="2" customFormat="1" ht="24" customHeight="1">
      <c r="A302" s="147">
        <v>30</v>
      </c>
      <c r="B302" s="148" t="s">
        <v>154</v>
      </c>
      <c r="C302" s="148" t="s">
        <v>398</v>
      </c>
      <c r="D302" s="148" t="s">
        <v>399</v>
      </c>
      <c r="E302" s="148" t="s">
        <v>139</v>
      </c>
      <c r="F302" s="149">
        <v>21</v>
      </c>
      <c r="G302" s="212">
        <v>0</v>
      </c>
      <c r="H302" s="153">
        <f>ROUND(F302*G302,2)</f>
        <v>0</v>
      </c>
    </row>
    <row r="303" spans="1:8" s="2" customFormat="1" ht="13.5" customHeight="1">
      <c r="A303" s="159"/>
      <c r="B303" s="160"/>
      <c r="C303" s="160"/>
      <c r="D303" s="160" t="s">
        <v>400</v>
      </c>
      <c r="E303" s="160"/>
      <c r="F303" s="161"/>
      <c r="G303" s="162"/>
      <c r="H303" s="163"/>
    </row>
    <row r="304" spans="1:8" s="2" customFormat="1" ht="13.5" customHeight="1">
      <c r="A304" s="164"/>
      <c r="B304" s="165"/>
      <c r="C304" s="165"/>
      <c r="D304" s="165" t="s">
        <v>327</v>
      </c>
      <c r="E304" s="165"/>
      <c r="F304" s="166">
        <v>8.5</v>
      </c>
      <c r="G304" s="167"/>
      <c r="H304" s="168"/>
    </row>
    <row r="305" spans="1:8" s="2" customFormat="1" ht="13.5" customHeight="1">
      <c r="A305" s="169"/>
      <c r="B305" s="170"/>
      <c r="C305" s="170"/>
      <c r="D305" s="170" t="s">
        <v>328</v>
      </c>
      <c r="E305" s="170"/>
      <c r="F305" s="171">
        <v>12.5</v>
      </c>
      <c r="G305" s="172"/>
      <c r="H305" s="173"/>
    </row>
    <row r="306" spans="1:8" s="2" customFormat="1" ht="13.5" customHeight="1">
      <c r="A306" s="174"/>
      <c r="B306" s="175"/>
      <c r="C306" s="175"/>
      <c r="D306" s="175" t="s">
        <v>147</v>
      </c>
      <c r="E306" s="175"/>
      <c r="F306" s="176">
        <v>21</v>
      </c>
      <c r="G306" s="177"/>
      <c r="H306" s="178"/>
    </row>
    <row r="307" spans="1:8" s="2" customFormat="1" ht="24" customHeight="1">
      <c r="A307" s="147">
        <v>31</v>
      </c>
      <c r="B307" s="148" t="s">
        <v>154</v>
      </c>
      <c r="C307" s="148" t="s">
        <v>401</v>
      </c>
      <c r="D307" s="148" t="s">
        <v>402</v>
      </c>
      <c r="E307" s="148" t="s">
        <v>139</v>
      </c>
      <c r="F307" s="149">
        <v>21</v>
      </c>
      <c r="G307" s="212">
        <v>0</v>
      </c>
      <c r="H307" s="153">
        <f>ROUND(F307*G307,2)</f>
        <v>0</v>
      </c>
    </row>
    <row r="308" spans="1:8" s="2" customFormat="1" ht="13.5" customHeight="1">
      <c r="A308" s="159"/>
      <c r="B308" s="160"/>
      <c r="C308" s="160"/>
      <c r="D308" s="160" t="s">
        <v>400</v>
      </c>
      <c r="E308" s="160"/>
      <c r="F308" s="161"/>
      <c r="G308" s="162"/>
      <c r="H308" s="163"/>
    </row>
    <row r="309" spans="1:8" s="2" customFormat="1" ht="13.5" customHeight="1">
      <c r="A309" s="164"/>
      <c r="B309" s="165"/>
      <c r="C309" s="165"/>
      <c r="D309" s="165" t="s">
        <v>327</v>
      </c>
      <c r="E309" s="165"/>
      <c r="F309" s="166">
        <v>8.5</v>
      </c>
      <c r="G309" s="167"/>
      <c r="H309" s="168"/>
    </row>
    <row r="310" spans="1:8" s="2" customFormat="1" ht="13.5" customHeight="1">
      <c r="A310" s="169"/>
      <c r="B310" s="170"/>
      <c r="C310" s="170"/>
      <c r="D310" s="170" t="s">
        <v>328</v>
      </c>
      <c r="E310" s="170"/>
      <c r="F310" s="171">
        <v>12.5</v>
      </c>
      <c r="G310" s="172"/>
      <c r="H310" s="173"/>
    </row>
    <row r="311" spans="1:8" s="2" customFormat="1" ht="13.5" customHeight="1">
      <c r="A311" s="174"/>
      <c r="B311" s="175"/>
      <c r="C311" s="175"/>
      <c r="D311" s="175" t="s">
        <v>147</v>
      </c>
      <c r="E311" s="175"/>
      <c r="F311" s="176">
        <v>21</v>
      </c>
      <c r="G311" s="177"/>
      <c r="H311" s="178"/>
    </row>
    <row r="312" spans="1:8" s="2" customFormat="1" ht="13.5" customHeight="1">
      <c r="A312" s="147">
        <v>32</v>
      </c>
      <c r="B312" s="148" t="s">
        <v>154</v>
      </c>
      <c r="C312" s="148" t="s">
        <v>403</v>
      </c>
      <c r="D312" s="148" t="s">
        <v>404</v>
      </c>
      <c r="E312" s="148" t="s">
        <v>188</v>
      </c>
      <c r="F312" s="149">
        <v>23.319</v>
      </c>
      <c r="G312" s="212">
        <v>0</v>
      </c>
      <c r="H312" s="153">
        <f>ROUND(F312*G312,2)</f>
        <v>0</v>
      </c>
    </row>
    <row r="313" spans="1:8" s="2" customFormat="1" ht="13.5" customHeight="1">
      <c r="A313" s="189"/>
      <c r="B313" s="190"/>
      <c r="C313" s="190"/>
      <c r="D313" s="190" t="s">
        <v>405</v>
      </c>
      <c r="E313" s="190"/>
      <c r="F313" s="191"/>
      <c r="G313" s="192"/>
      <c r="H313" s="193"/>
    </row>
    <row r="314" spans="1:8" s="2" customFormat="1" ht="13.5" customHeight="1">
      <c r="A314" s="194"/>
      <c r="B314" s="195"/>
      <c r="C314" s="195"/>
      <c r="D314" s="195" t="s">
        <v>157</v>
      </c>
      <c r="E314" s="195"/>
      <c r="F314" s="196"/>
      <c r="G314" s="197"/>
      <c r="H314" s="198"/>
    </row>
    <row r="315" spans="1:8" s="2" customFormat="1" ht="13.5" customHeight="1">
      <c r="A315" s="154"/>
      <c r="B315" s="155"/>
      <c r="C315" s="155"/>
      <c r="D315" s="155" t="s">
        <v>406</v>
      </c>
      <c r="E315" s="155"/>
      <c r="F315" s="156">
        <v>11.47725</v>
      </c>
      <c r="G315" s="157"/>
      <c r="H315" s="158"/>
    </row>
    <row r="316" spans="1:8" s="2" customFormat="1" ht="13.5" customHeight="1">
      <c r="A316" s="159"/>
      <c r="B316" s="160"/>
      <c r="C316" s="160"/>
      <c r="D316" s="160" t="s">
        <v>150</v>
      </c>
      <c r="E316" s="160"/>
      <c r="F316" s="161"/>
      <c r="G316" s="162"/>
      <c r="H316" s="163"/>
    </row>
    <row r="317" spans="1:8" s="2" customFormat="1" ht="34.5" customHeight="1">
      <c r="A317" s="154"/>
      <c r="B317" s="155"/>
      <c r="C317" s="155"/>
      <c r="D317" s="155" t="s">
        <v>407</v>
      </c>
      <c r="E317" s="155"/>
      <c r="F317" s="156">
        <v>11.8413</v>
      </c>
      <c r="G317" s="157"/>
      <c r="H317" s="158"/>
    </row>
    <row r="318" spans="1:8" s="2" customFormat="1" ht="13.5" customHeight="1" thickBot="1">
      <c r="A318" s="174"/>
      <c r="B318" s="175"/>
      <c r="C318" s="175"/>
      <c r="D318" s="175" t="s">
        <v>147</v>
      </c>
      <c r="E318" s="175"/>
      <c r="F318" s="176">
        <v>23.31855</v>
      </c>
      <c r="G318" s="177"/>
      <c r="H318" s="178"/>
    </row>
    <row r="319" spans="1:8" s="2" customFormat="1" ht="24" customHeight="1">
      <c r="A319" s="129">
        <v>33</v>
      </c>
      <c r="B319" s="130" t="s">
        <v>154</v>
      </c>
      <c r="C319" s="130" t="s">
        <v>408</v>
      </c>
      <c r="D319" s="130" t="s">
        <v>409</v>
      </c>
      <c r="E319" s="130" t="s">
        <v>139</v>
      </c>
      <c r="F319" s="131">
        <v>22.005</v>
      </c>
      <c r="G319" s="210">
        <v>0</v>
      </c>
      <c r="H319" s="133">
        <f>ROUND(F319*G319,2)</f>
        <v>0</v>
      </c>
    </row>
    <row r="320" spans="1:8" s="2" customFormat="1" ht="24" customHeight="1" thickBot="1">
      <c r="A320" s="138">
        <v>34</v>
      </c>
      <c r="B320" s="139" t="s">
        <v>154</v>
      </c>
      <c r="C320" s="139" t="s">
        <v>410</v>
      </c>
      <c r="D320" s="139" t="s">
        <v>411</v>
      </c>
      <c r="E320" s="139" t="s">
        <v>139</v>
      </c>
      <c r="F320" s="140">
        <v>22.005</v>
      </c>
      <c r="G320" s="211">
        <v>0</v>
      </c>
      <c r="H320" s="203">
        <f>ROUND(F320*G320,2)</f>
        <v>0</v>
      </c>
    </row>
    <row r="321" spans="1:8" s="2" customFormat="1" ht="13.5" customHeight="1" thickBot="1">
      <c r="A321" s="159"/>
      <c r="B321" s="160"/>
      <c r="C321" s="160"/>
      <c r="D321" s="160" t="s">
        <v>400</v>
      </c>
      <c r="E321" s="160"/>
      <c r="F321" s="161"/>
      <c r="G321" s="162"/>
      <c r="H321" s="163"/>
    </row>
    <row r="322" spans="1:8" s="2" customFormat="1" ht="13.5" customHeight="1">
      <c r="A322" s="164"/>
      <c r="B322" s="165"/>
      <c r="C322" s="165"/>
      <c r="D322" s="165" t="s">
        <v>412</v>
      </c>
      <c r="E322" s="165"/>
      <c r="F322" s="166">
        <v>9</v>
      </c>
      <c r="G322" s="167"/>
      <c r="H322" s="168"/>
    </row>
    <row r="323" spans="1:8" s="2" customFormat="1" ht="13.5" customHeight="1">
      <c r="A323" s="169"/>
      <c r="B323" s="170"/>
      <c r="C323" s="170"/>
      <c r="D323" s="170" t="s">
        <v>413</v>
      </c>
      <c r="E323" s="170"/>
      <c r="F323" s="171">
        <v>13.005</v>
      </c>
      <c r="G323" s="172"/>
      <c r="H323" s="173"/>
    </row>
    <row r="324" spans="1:8" s="2" customFormat="1" ht="13.5" customHeight="1">
      <c r="A324" s="174"/>
      <c r="B324" s="175"/>
      <c r="C324" s="175"/>
      <c r="D324" s="175" t="s">
        <v>147</v>
      </c>
      <c r="E324" s="175"/>
      <c r="F324" s="176">
        <v>22.005</v>
      </c>
      <c r="G324" s="177"/>
      <c r="H324" s="178"/>
    </row>
    <row r="325" spans="1:8" s="2" customFormat="1" ht="24" customHeight="1">
      <c r="A325" s="147">
        <v>35</v>
      </c>
      <c r="B325" s="148" t="s">
        <v>154</v>
      </c>
      <c r="C325" s="148" t="s">
        <v>414</v>
      </c>
      <c r="D325" s="148" t="s">
        <v>415</v>
      </c>
      <c r="E325" s="148" t="s">
        <v>139</v>
      </c>
      <c r="F325" s="149">
        <v>872.445</v>
      </c>
      <c r="G325" s="212">
        <v>0</v>
      </c>
      <c r="H325" s="153">
        <f>ROUND(F325*G325,2)</f>
        <v>0</v>
      </c>
    </row>
    <row r="326" spans="1:8" s="2" customFormat="1" ht="13.5" customHeight="1">
      <c r="A326" s="159"/>
      <c r="B326" s="160"/>
      <c r="C326" s="160"/>
      <c r="D326" s="160" t="s">
        <v>416</v>
      </c>
      <c r="E326" s="160"/>
      <c r="F326" s="161"/>
      <c r="G326" s="162"/>
      <c r="H326" s="163"/>
    </row>
    <row r="327" spans="1:8" s="2" customFormat="1" ht="13.5" customHeight="1">
      <c r="A327" s="164"/>
      <c r="B327" s="165"/>
      <c r="C327" s="165"/>
      <c r="D327" s="165" t="s">
        <v>354</v>
      </c>
      <c r="E327" s="165"/>
      <c r="F327" s="166">
        <v>39.84515</v>
      </c>
      <c r="G327" s="167"/>
      <c r="H327" s="168"/>
    </row>
    <row r="328" spans="1:8" s="2" customFormat="1" ht="13.5" customHeight="1">
      <c r="A328" s="184"/>
      <c r="B328" s="185"/>
      <c r="C328" s="185"/>
      <c r="D328" s="185" t="s">
        <v>355</v>
      </c>
      <c r="E328" s="185"/>
      <c r="F328" s="186">
        <v>15.57075</v>
      </c>
      <c r="G328" s="187"/>
      <c r="H328" s="188"/>
    </row>
    <row r="329" spans="1:8" s="2" customFormat="1" ht="13.5" customHeight="1">
      <c r="A329" s="184"/>
      <c r="B329" s="185"/>
      <c r="C329" s="185"/>
      <c r="D329" s="185" t="s">
        <v>356</v>
      </c>
      <c r="E329" s="185"/>
      <c r="F329" s="186">
        <v>51</v>
      </c>
      <c r="G329" s="187"/>
      <c r="H329" s="188"/>
    </row>
    <row r="330" spans="1:8" s="2" customFormat="1" ht="13.5" customHeight="1">
      <c r="A330" s="184"/>
      <c r="B330" s="185"/>
      <c r="C330" s="185"/>
      <c r="D330" s="185" t="s">
        <v>357</v>
      </c>
      <c r="E330" s="185"/>
      <c r="F330" s="186">
        <v>223.99125</v>
      </c>
      <c r="G330" s="187"/>
      <c r="H330" s="188"/>
    </row>
    <row r="331" spans="1:8" s="2" customFormat="1" ht="13.5" customHeight="1">
      <c r="A331" s="184"/>
      <c r="B331" s="185"/>
      <c r="C331" s="185"/>
      <c r="D331" s="185" t="s">
        <v>358</v>
      </c>
      <c r="E331" s="185"/>
      <c r="F331" s="186">
        <v>28.9</v>
      </c>
      <c r="G331" s="187"/>
      <c r="H331" s="188"/>
    </row>
    <row r="332" spans="1:8" s="2" customFormat="1" ht="13.5" customHeight="1">
      <c r="A332" s="184"/>
      <c r="B332" s="185"/>
      <c r="C332" s="185"/>
      <c r="D332" s="185" t="s">
        <v>359</v>
      </c>
      <c r="E332" s="185"/>
      <c r="F332" s="186">
        <v>58.48</v>
      </c>
      <c r="G332" s="187"/>
      <c r="H332" s="188"/>
    </row>
    <row r="333" spans="1:8" s="2" customFormat="1" ht="13.5" customHeight="1">
      <c r="A333" s="169"/>
      <c r="B333" s="170"/>
      <c r="C333" s="170"/>
      <c r="D333" s="170" t="s">
        <v>360</v>
      </c>
      <c r="E333" s="170"/>
      <c r="F333" s="171">
        <v>10.425</v>
      </c>
      <c r="G333" s="172"/>
      <c r="H333" s="173"/>
    </row>
    <row r="334" spans="1:8" s="2" customFormat="1" ht="13.5" customHeight="1">
      <c r="A334" s="179"/>
      <c r="B334" s="180"/>
      <c r="C334" s="180"/>
      <c r="D334" s="180" t="s">
        <v>159</v>
      </c>
      <c r="E334" s="180"/>
      <c r="F334" s="181">
        <v>428.21215</v>
      </c>
      <c r="G334" s="182"/>
      <c r="H334" s="183"/>
    </row>
    <row r="335" spans="1:8" s="2" customFormat="1" ht="13.5" customHeight="1">
      <c r="A335" s="159"/>
      <c r="B335" s="160"/>
      <c r="C335" s="160"/>
      <c r="D335" s="160" t="s">
        <v>417</v>
      </c>
      <c r="E335" s="160"/>
      <c r="F335" s="161"/>
      <c r="G335" s="162"/>
      <c r="H335" s="163"/>
    </row>
    <row r="336" spans="1:8" s="2" customFormat="1" ht="13.5" customHeight="1">
      <c r="A336" s="164"/>
      <c r="B336" s="165"/>
      <c r="C336" s="165"/>
      <c r="D336" s="165" t="s">
        <v>361</v>
      </c>
      <c r="E336" s="165"/>
      <c r="F336" s="166">
        <v>25.9</v>
      </c>
      <c r="G336" s="167"/>
      <c r="H336" s="168"/>
    </row>
    <row r="337" spans="1:8" s="2" customFormat="1" ht="24" customHeight="1">
      <c r="A337" s="184"/>
      <c r="B337" s="185"/>
      <c r="C337" s="185"/>
      <c r="D337" s="185" t="s">
        <v>362</v>
      </c>
      <c r="E337" s="185"/>
      <c r="F337" s="186">
        <v>9.275</v>
      </c>
      <c r="G337" s="187"/>
      <c r="H337" s="188"/>
    </row>
    <row r="338" spans="1:8" s="2" customFormat="1" ht="13.5" customHeight="1">
      <c r="A338" s="184"/>
      <c r="B338" s="185"/>
      <c r="C338" s="185"/>
      <c r="D338" s="185" t="s">
        <v>363</v>
      </c>
      <c r="E338" s="185"/>
      <c r="F338" s="186">
        <v>67.15</v>
      </c>
      <c r="G338" s="187"/>
      <c r="H338" s="188"/>
    </row>
    <row r="339" spans="1:8" s="2" customFormat="1" ht="13.5" customHeight="1">
      <c r="A339" s="184"/>
      <c r="B339" s="185"/>
      <c r="C339" s="185"/>
      <c r="D339" s="185" t="s">
        <v>364</v>
      </c>
      <c r="E339" s="185"/>
      <c r="F339" s="186">
        <v>15.47</v>
      </c>
      <c r="G339" s="187"/>
      <c r="H339" s="188"/>
    </row>
    <row r="340" spans="1:8" s="2" customFormat="1" ht="13.5" customHeight="1">
      <c r="A340" s="184"/>
      <c r="B340" s="185"/>
      <c r="C340" s="185"/>
      <c r="D340" s="185" t="s">
        <v>365</v>
      </c>
      <c r="E340" s="185"/>
      <c r="F340" s="186">
        <v>32.725</v>
      </c>
      <c r="G340" s="187"/>
      <c r="H340" s="188"/>
    </row>
    <row r="341" spans="1:8" s="2" customFormat="1" ht="13.5" customHeight="1">
      <c r="A341" s="184"/>
      <c r="B341" s="185"/>
      <c r="C341" s="185"/>
      <c r="D341" s="185" t="s">
        <v>366</v>
      </c>
      <c r="E341" s="185"/>
      <c r="F341" s="186">
        <v>16.884</v>
      </c>
      <c r="G341" s="187"/>
      <c r="H341" s="188"/>
    </row>
    <row r="342" spans="1:8" s="2" customFormat="1" ht="13.5" customHeight="1">
      <c r="A342" s="184"/>
      <c r="B342" s="185"/>
      <c r="C342" s="185"/>
      <c r="D342" s="185" t="s">
        <v>367</v>
      </c>
      <c r="E342" s="185"/>
      <c r="F342" s="186">
        <v>38.931</v>
      </c>
      <c r="G342" s="187"/>
      <c r="H342" s="188"/>
    </row>
    <row r="343" spans="1:8" s="2" customFormat="1" ht="13.5" customHeight="1">
      <c r="A343" s="184"/>
      <c r="B343" s="185"/>
      <c r="C343" s="185"/>
      <c r="D343" s="185" t="s">
        <v>368</v>
      </c>
      <c r="E343" s="185"/>
      <c r="F343" s="186">
        <v>37.625</v>
      </c>
      <c r="G343" s="187"/>
      <c r="H343" s="188"/>
    </row>
    <row r="344" spans="1:8" s="2" customFormat="1" ht="13.5" customHeight="1">
      <c r="A344" s="184"/>
      <c r="B344" s="185"/>
      <c r="C344" s="185"/>
      <c r="D344" s="185" t="s">
        <v>369</v>
      </c>
      <c r="E344" s="185"/>
      <c r="F344" s="186">
        <v>7.5</v>
      </c>
      <c r="G344" s="187"/>
      <c r="H344" s="188"/>
    </row>
    <row r="345" spans="1:8" s="2" customFormat="1" ht="13.5" customHeight="1">
      <c r="A345" s="184"/>
      <c r="B345" s="185"/>
      <c r="C345" s="185"/>
      <c r="D345" s="185" t="s">
        <v>370</v>
      </c>
      <c r="E345" s="185"/>
      <c r="F345" s="186">
        <v>20</v>
      </c>
      <c r="G345" s="187"/>
      <c r="H345" s="188"/>
    </row>
    <row r="346" spans="1:8" s="2" customFormat="1" ht="13.5" customHeight="1">
      <c r="A346" s="184"/>
      <c r="B346" s="185"/>
      <c r="C346" s="185"/>
      <c r="D346" s="185" t="s">
        <v>371</v>
      </c>
      <c r="E346" s="185"/>
      <c r="F346" s="186">
        <v>3.8</v>
      </c>
      <c r="G346" s="187"/>
      <c r="H346" s="188"/>
    </row>
    <row r="347" spans="1:8" s="2" customFormat="1" ht="13.5" customHeight="1">
      <c r="A347" s="184"/>
      <c r="B347" s="185"/>
      <c r="C347" s="185"/>
      <c r="D347" s="185" t="s">
        <v>372</v>
      </c>
      <c r="E347" s="185"/>
      <c r="F347" s="186">
        <v>6.3</v>
      </c>
      <c r="G347" s="187"/>
      <c r="H347" s="188"/>
    </row>
    <row r="348" spans="1:8" s="2" customFormat="1" ht="13.5" customHeight="1">
      <c r="A348" s="184"/>
      <c r="B348" s="185"/>
      <c r="C348" s="185"/>
      <c r="D348" s="185" t="s">
        <v>373</v>
      </c>
      <c r="E348" s="185"/>
      <c r="F348" s="186">
        <v>42.0875</v>
      </c>
      <c r="G348" s="187"/>
      <c r="H348" s="188"/>
    </row>
    <row r="349" spans="1:8" s="2" customFormat="1" ht="13.5" customHeight="1">
      <c r="A349" s="184"/>
      <c r="B349" s="185"/>
      <c r="C349" s="185"/>
      <c r="D349" s="185" t="s">
        <v>374</v>
      </c>
      <c r="E349" s="185"/>
      <c r="F349" s="186">
        <v>25.78125</v>
      </c>
      <c r="G349" s="187"/>
      <c r="H349" s="188"/>
    </row>
    <row r="350" spans="1:8" s="2" customFormat="1" ht="13.5" customHeight="1">
      <c r="A350" s="184"/>
      <c r="B350" s="185"/>
      <c r="C350" s="185"/>
      <c r="D350" s="185" t="s">
        <v>375</v>
      </c>
      <c r="E350" s="185"/>
      <c r="F350" s="186">
        <v>27.45</v>
      </c>
      <c r="G350" s="187"/>
      <c r="H350" s="188"/>
    </row>
    <row r="351" spans="1:8" s="2" customFormat="1" ht="13.5" customHeight="1">
      <c r="A351" s="184"/>
      <c r="B351" s="185"/>
      <c r="C351" s="185"/>
      <c r="D351" s="185" t="s">
        <v>376</v>
      </c>
      <c r="E351" s="185"/>
      <c r="F351" s="186">
        <v>32.079</v>
      </c>
      <c r="G351" s="187"/>
      <c r="H351" s="188"/>
    </row>
    <row r="352" spans="1:8" s="2" customFormat="1" ht="13.5" customHeight="1">
      <c r="A352" s="169"/>
      <c r="B352" s="170"/>
      <c r="C352" s="170"/>
      <c r="D352" s="170" t="s">
        <v>377</v>
      </c>
      <c r="E352" s="170"/>
      <c r="F352" s="171">
        <v>35.275</v>
      </c>
      <c r="G352" s="172"/>
      <c r="H352" s="173"/>
    </row>
    <row r="353" spans="1:8" s="2" customFormat="1" ht="13.5" customHeight="1">
      <c r="A353" s="179"/>
      <c r="B353" s="180"/>
      <c r="C353" s="180"/>
      <c r="D353" s="180" t="s">
        <v>159</v>
      </c>
      <c r="E353" s="180"/>
      <c r="F353" s="181">
        <v>444.23275</v>
      </c>
      <c r="G353" s="182"/>
      <c r="H353" s="183"/>
    </row>
    <row r="354" spans="1:8" s="2" customFormat="1" ht="13.5" customHeight="1">
      <c r="A354" s="174"/>
      <c r="B354" s="175"/>
      <c r="C354" s="175"/>
      <c r="D354" s="175" t="s">
        <v>147</v>
      </c>
      <c r="E354" s="175"/>
      <c r="F354" s="176">
        <v>872.4449</v>
      </c>
      <c r="G354" s="177"/>
      <c r="H354" s="178"/>
    </row>
    <row r="355" spans="1:8" s="2" customFormat="1" ht="13.5" customHeight="1">
      <c r="A355" s="199">
        <v>36</v>
      </c>
      <c r="B355" s="200" t="s">
        <v>418</v>
      </c>
      <c r="C355" s="200" t="s">
        <v>419</v>
      </c>
      <c r="D355" s="200" t="s">
        <v>420</v>
      </c>
      <c r="E355" s="200" t="s">
        <v>139</v>
      </c>
      <c r="F355" s="201">
        <v>819.671</v>
      </c>
      <c r="G355" s="214">
        <v>0</v>
      </c>
      <c r="H355" s="202">
        <f>ROUND(F355*G355,2)</f>
        <v>0</v>
      </c>
    </row>
    <row r="356" spans="1:8" s="2" customFormat="1" ht="13.5" customHeight="1">
      <c r="A356" s="159"/>
      <c r="B356" s="160"/>
      <c r="C356" s="160"/>
      <c r="D356" s="160" t="s">
        <v>421</v>
      </c>
      <c r="E356" s="160"/>
      <c r="F356" s="161"/>
      <c r="G356" s="162"/>
      <c r="H356" s="163"/>
    </row>
    <row r="357" spans="1:8" s="2" customFormat="1" ht="24" customHeight="1">
      <c r="A357" s="164"/>
      <c r="B357" s="165"/>
      <c r="C357" s="165"/>
      <c r="D357" s="165" t="s">
        <v>422</v>
      </c>
      <c r="E357" s="165"/>
      <c r="F357" s="166">
        <v>872.445</v>
      </c>
      <c r="G357" s="167"/>
      <c r="H357" s="168"/>
    </row>
    <row r="358" spans="1:8" s="2" customFormat="1" ht="24" customHeight="1">
      <c r="A358" s="169"/>
      <c r="B358" s="170"/>
      <c r="C358" s="170"/>
      <c r="D358" s="170" t="s">
        <v>423</v>
      </c>
      <c r="E358" s="170"/>
      <c r="F358" s="171">
        <v>-44.67</v>
      </c>
      <c r="G358" s="172"/>
      <c r="H358" s="173"/>
    </row>
    <row r="359" spans="1:8" s="2" customFormat="1" ht="13.5" customHeight="1">
      <c r="A359" s="159"/>
      <c r="B359" s="160"/>
      <c r="C359" s="160"/>
      <c r="D359" s="160" t="s">
        <v>424</v>
      </c>
      <c r="E359" s="160"/>
      <c r="F359" s="161"/>
      <c r="G359" s="162"/>
      <c r="H359" s="163"/>
    </row>
    <row r="360" spans="1:8" s="2" customFormat="1" ht="24" customHeight="1">
      <c r="A360" s="164"/>
      <c r="B360" s="165"/>
      <c r="C360" s="165"/>
      <c r="D360" s="165" t="s">
        <v>425</v>
      </c>
      <c r="E360" s="165"/>
      <c r="F360" s="166">
        <v>-7.92</v>
      </c>
      <c r="G360" s="167"/>
      <c r="H360" s="168"/>
    </row>
    <row r="361" spans="1:8" s="2" customFormat="1" ht="24" customHeight="1">
      <c r="A361" s="184"/>
      <c r="B361" s="185"/>
      <c r="C361" s="185"/>
      <c r="D361" s="185" t="s">
        <v>426</v>
      </c>
      <c r="E361" s="185"/>
      <c r="F361" s="186">
        <v>-0.6</v>
      </c>
      <c r="G361" s="187"/>
      <c r="H361" s="188"/>
    </row>
    <row r="362" spans="1:8" s="2" customFormat="1" ht="24" customHeight="1">
      <c r="A362" s="184"/>
      <c r="B362" s="185"/>
      <c r="C362" s="185"/>
      <c r="D362" s="185" t="s">
        <v>427</v>
      </c>
      <c r="E362" s="185"/>
      <c r="F362" s="186">
        <v>-7</v>
      </c>
      <c r="G362" s="187"/>
      <c r="H362" s="188"/>
    </row>
    <row r="363" spans="1:8" s="2" customFormat="1" ht="13.5" customHeight="1">
      <c r="A363" s="169"/>
      <c r="B363" s="170"/>
      <c r="C363" s="170"/>
      <c r="D363" s="170" t="s">
        <v>428</v>
      </c>
      <c r="E363" s="170"/>
      <c r="F363" s="171">
        <v>-0.7</v>
      </c>
      <c r="G363" s="172"/>
      <c r="H363" s="173"/>
    </row>
    <row r="364" spans="1:8" s="2" customFormat="1" ht="13.5" customHeight="1">
      <c r="A364" s="179"/>
      <c r="B364" s="180"/>
      <c r="C364" s="180"/>
      <c r="D364" s="180" t="s">
        <v>159</v>
      </c>
      <c r="E364" s="180"/>
      <c r="F364" s="181">
        <v>811.555</v>
      </c>
      <c r="G364" s="182"/>
      <c r="H364" s="183"/>
    </row>
    <row r="365" spans="1:8" s="2" customFormat="1" ht="13.5" customHeight="1">
      <c r="A365" s="154"/>
      <c r="B365" s="155"/>
      <c r="C365" s="155"/>
      <c r="D365" s="155" t="s">
        <v>429</v>
      </c>
      <c r="E365" s="155"/>
      <c r="F365" s="156">
        <v>819.67055</v>
      </c>
      <c r="G365" s="157"/>
      <c r="H365" s="158"/>
    </row>
    <row r="366" spans="1:8" s="2" customFormat="1" ht="13.5" customHeight="1">
      <c r="A366" s="199">
        <v>37</v>
      </c>
      <c r="B366" s="200" t="s">
        <v>418</v>
      </c>
      <c r="C366" s="200" t="s">
        <v>430</v>
      </c>
      <c r="D366" s="200" t="s">
        <v>431</v>
      </c>
      <c r="E366" s="200" t="s">
        <v>139</v>
      </c>
      <c r="F366" s="201">
        <v>45.117</v>
      </c>
      <c r="G366" s="214">
        <v>0</v>
      </c>
      <c r="H366" s="202">
        <f>ROUND(F366*G366,2)</f>
        <v>0</v>
      </c>
    </row>
    <row r="367" spans="1:8" s="2" customFormat="1" ht="13.5" customHeight="1">
      <c r="A367" s="164"/>
      <c r="B367" s="165"/>
      <c r="C367" s="165"/>
      <c r="D367" s="165" t="s">
        <v>432</v>
      </c>
      <c r="E367" s="165"/>
      <c r="F367" s="166">
        <v>44.67</v>
      </c>
      <c r="G367" s="167"/>
      <c r="H367" s="168"/>
    </row>
    <row r="368" spans="1:8" s="2" customFormat="1" ht="13.5" customHeight="1">
      <c r="A368" s="169"/>
      <c r="B368" s="170"/>
      <c r="C368" s="170"/>
      <c r="D368" s="170" t="s">
        <v>433</v>
      </c>
      <c r="E368" s="170"/>
      <c r="F368" s="171">
        <v>45.1167</v>
      </c>
      <c r="G368" s="172"/>
      <c r="H368" s="173"/>
    </row>
    <row r="369" spans="1:8" s="2" customFormat="1" ht="13.5" customHeight="1">
      <c r="A369" s="199">
        <v>38</v>
      </c>
      <c r="B369" s="200" t="s">
        <v>418</v>
      </c>
      <c r="C369" s="200" t="s">
        <v>434</v>
      </c>
      <c r="D369" s="200" t="s">
        <v>435</v>
      </c>
      <c r="E369" s="200" t="s">
        <v>139</v>
      </c>
      <c r="F369" s="201">
        <v>16.382</v>
      </c>
      <c r="G369" s="214">
        <v>0</v>
      </c>
      <c r="H369" s="202">
        <f>ROUND(F369*G369,2)</f>
        <v>0</v>
      </c>
    </row>
    <row r="370" spans="1:8" s="2" customFormat="1" ht="13.5" customHeight="1">
      <c r="A370" s="159"/>
      <c r="B370" s="160"/>
      <c r="C370" s="160"/>
      <c r="D370" s="160" t="s">
        <v>436</v>
      </c>
      <c r="E370" s="160"/>
      <c r="F370" s="161"/>
      <c r="G370" s="162"/>
      <c r="H370" s="163"/>
    </row>
    <row r="371" spans="1:8" s="2" customFormat="1" ht="24" customHeight="1">
      <c r="A371" s="164"/>
      <c r="B371" s="165"/>
      <c r="C371" s="165"/>
      <c r="D371" s="165" t="s">
        <v>437</v>
      </c>
      <c r="E371" s="165"/>
      <c r="F371" s="166">
        <v>7.92</v>
      </c>
      <c r="G371" s="167"/>
      <c r="H371" s="168"/>
    </row>
    <row r="372" spans="1:8" s="2" customFormat="1" ht="13.5" customHeight="1">
      <c r="A372" s="184"/>
      <c r="B372" s="185"/>
      <c r="C372" s="185"/>
      <c r="D372" s="185" t="s">
        <v>438</v>
      </c>
      <c r="E372" s="185"/>
      <c r="F372" s="186">
        <v>0.6</v>
      </c>
      <c r="G372" s="187"/>
      <c r="H372" s="188"/>
    </row>
    <row r="373" spans="1:8" s="2" customFormat="1" ht="24" customHeight="1">
      <c r="A373" s="184"/>
      <c r="B373" s="185"/>
      <c r="C373" s="185"/>
      <c r="D373" s="185" t="s">
        <v>439</v>
      </c>
      <c r="E373" s="185"/>
      <c r="F373" s="186">
        <v>7</v>
      </c>
      <c r="G373" s="187"/>
      <c r="H373" s="188"/>
    </row>
    <row r="374" spans="1:8" s="2" customFormat="1" ht="13.5" customHeight="1">
      <c r="A374" s="169"/>
      <c r="B374" s="170"/>
      <c r="C374" s="170"/>
      <c r="D374" s="170" t="s">
        <v>440</v>
      </c>
      <c r="E374" s="170"/>
      <c r="F374" s="171">
        <v>0.7</v>
      </c>
      <c r="G374" s="172"/>
      <c r="H374" s="173"/>
    </row>
    <row r="375" spans="1:8" s="2" customFormat="1" ht="13.5" customHeight="1">
      <c r="A375" s="179"/>
      <c r="B375" s="180"/>
      <c r="C375" s="180"/>
      <c r="D375" s="180" t="s">
        <v>159</v>
      </c>
      <c r="E375" s="180"/>
      <c r="F375" s="181">
        <v>16.22</v>
      </c>
      <c r="G375" s="182"/>
      <c r="H375" s="183"/>
    </row>
    <row r="376" spans="1:8" s="2" customFormat="1" ht="13.5" customHeight="1">
      <c r="A376" s="154"/>
      <c r="B376" s="155"/>
      <c r="C376" s="155"/>
      <c r="D376" s="155" t="s">
        <v>441</v>
      </c>
      <c r="E376" s="155"/>
      <c r="F376" s="156">
        <v>16.3822</v>
      </c>
      <c r="G376" s="157"/>
      <c r="H376" s="158"/>
    </row>
    <row r="377" spans="1:8" s="2" customFormat="1" ht="24" customHeight="1">
      <c r="A377" s="147">
        <v>39</v>
      </c>
      <c r="B377" s="148" t="s">
        <v>154</v>
      </c>
      <c r="C377" s="148" t="s">
        <v>442</v>
      </c>
      <c r="D377" s="148" t="s">
        <v>443</v>
      </c>
      <c r="E377" s="148" t="s">
        <v>139</v>
      </c>
      <c r="F377" s="149">
        <v>872.445</v>
      </c>
      <c r="G377" s="212">
        <v>0</v>
      </c>
      <c r="H377" s="153">
        <f>ROUND(F377*G377,2)</f>
        <v>0</v>
      </c>
    </row>
    <row r="378" spans="1:8" s="2" customFormat="1" ht="13.5" customHeight="1">
      <c r="A378" s="154"/>
      <c r="B378" s="155"/>
      <c r="C378" s="155"/>
      <c r="D378" s="155" t="s">
        <v>444</v>
      </c>
      <c r="E378" s="155"/>
      <c r="F378" s="156">
        <v>872.445</v>
      </c>
      <c r="G378" s="157"/>
      <c r="H378" s="158"/>
    </row>
    <row r="379" spans="1:8" s="2" customFormat="1" ht="24" customHeight="1">
      <c r="A379" s="147">
        <v>40</v>
      </c>
      <c r="B379" s="148" t="s">
        <v>154</v>
      </c>
      <c r="C379" s="148" t="s">
        <v>445</v>
      </c>
      <c r="D379" s="148" t="s">
        <v>446</v>
      </c>
      <c r="E379" s="148" t="s">
        <v>139</v>
      </c>
      <c r="F379" s="149">
        <v>189.01</v>
      </c>
      <c r="G379" s="212">
        <v>0</v>
      </c>
      <c r="H379" s="153">
        <f>ROUND(F379*G379,2)</f>
        <v>0</v>
      </c>
    </row>
    <row r="380" spans="1:8" s="2" customFormat="1" ht="13.5" customHeight="1">
      <c r="A380" s="159"/>
      <c r="B380" s="160"/>
      <c r="C380" s="160"/>
      <c r="D380" s="160" t="s">
        <v>447</v>
      </c>
      <c r="E380" s="160"/>
      <c r="F380" s="161"/>
      <c r="G380" s="162"/>
      <c r="H380" s="163"/>
    </row>
    <row r="381" spans="1:8" s="2" customFormat="1" ht="13.5" customHeight="1">
      <c r="A381" s="164"/>
      <c r="B381" s="165"/>
      <c r="C381" s="165"/>
      <c r="D381" s="165" t="s">
        <v>381</v>
      </c>
      <c r="E381" s="165"/>
      <c r="F381" s="166">
        <v>7.31</v>
      </c>
      <c r="G381" s="167"/>
      <c r="H381" s="168"/>
    </row>
    <row r="382" spans="1:8" s="2" customFormat="1" ht="13.5" customHeight="1">
      <c r="A382" s="184"/>
      <c r="B382" s="185"/>
      <c r="C382" s="185"/>
      <c r="D382" s="185" t="s">
        <v>382</v>
      </c>
      <c r="E382" s="185"/>
      <c r="F382" s="186">
        <v>1.125</v>
      </c>
      <c r="G382" s="187"/>
      <c r="H382" s="188"/>
    </row>
    <row r="383" spans="1:8" s="2" customFormat="1" ht="13.5" customHeight="1">
      <c r="A383" s="184"/>
      <c r="B383" s="185"/>
      <c r="C383" s="185"/>
      <c r="D383" s="185" t="s">
        <v>383</v>
      </c>
      <c r="E383" s="185"/>
      <c r="F383" s="186">
        <v>9.2</v>
      </c>
      <c r="G383" s="187"/>
      <c r="H383" s="188"/>
    </row>
    <row r="384" spans="1:8" s="2" customFormat="1" ht="13.5" customHeight="1">
      <c r="A384" s="184"/>
      <c r="B384" s="185"/>
      <c r="C384" s="185"/>
      <c r="D384" s="185" t="s">
        <v>384</v>
      </c>
      <c r="E384" s="185"/>
      <c r="F384" s="186">
        <v>12.65</v>
      </c>
      <c r="G384" s="187"/>
      <c r="H384" s="188"/>
    </row>
    <row r="385" spans="1:8" s="2" customFormat="1" ht="13.5" customHeight="1">
      <c r="A385" s="169"/>
      <c r="B385" s="170"/>
      <c r="C385" s="170"/>
      <c r="D385" s="170" t="s">
        <v>385</v>
      </c>
      <c r="E385" s="170"/>
      <c r="F385" s="171">
        <v>14.35</v>
      </c>
      <c r="G385" s="172"/>
      <c r="H385" s="173"/>
    </row>
    <row r="386" spans="1:8" s="2" customFormat="1" ht="13.5" customHeight="1">
      <c r="A386" s="179"/>
      <c r="B386" s="180"/>
      <c r="C386" s="180"/>
      <c r="D386" s="180" t="s">
        <v>159</v>
      </c>
      <c r="E386" s="180"/>
      <c r="F386" s="181">
        <v>44.635</v>
      </c>
      <c r="G386" s="182"/>
      <c r="H386" s="183"/>
    </row>
    <row r="387" spans="1:8" s="2" customFormat="1" ht="13.5" customHeight="1">
      <c r="A387" s="159"/>
      <c r="B387" s="160"/>
      <c r="C387" s="160"/>
      <c r="D387" s="160" t="s">
        <v>448</v>
      </c>
      <c r="E387" s="160"/>
      <c r="F387" s="161"/>
      <c r="G387" s="162"/>
      <c r="H387" s="163"/>
    </row>
    <row r="388" spans="1:8" s="2" customFormat="1" ht="13.5" customHeight="1">
      <c r="A388" s="164"/>
      <c r="B388" s="165"/>
      <c r="C388" s="165"/>
      <c r="D388" s="165" t="s">
        <v>387</v>
      </c>
      <c r="E388" s="165"/>
      <c r="F388" s="166">
        <v>15</v>
      </c>
      <c r="G388" s="167"/>
      <c r="H388" s="168"/>
    </row>
    <row r="389" spans="1:8" s="2" customFormat="1" ht="13.5" customHeight="1">
      <c r="A389" s="184"/>
      <c r="B389" s="185"/>
      <c r="C389" s="185"/>
      <c r="D389" s="185" t="s">
        <v>388</v>
      </c>
      <c r="E389" s="185"/>
      <c r="F389" s="186">
        <v>12.5</v>
      </c>
      <c r="G389" s="187"/>
      <c r="H389" s="188"/>
    </row>
    <row r="390" spans="1:8" s="2" customFormat="1" ht="13.5" customHeight="1">
      <c r="A390" s="184"/>
      <c r="B390" s="185"/>
      <c r="C390" s="185"/>
      <c r="D390" s="185" t="s">
        <v>389</v>
      </c>
      <c r="E390" s="185"/>
      <c r="F390" s="186">
        <v>10</v>
      </c>
      <c r="G390" s="187"/>
      <c r="H390" s="188"/>
    </row>
    <row r="391" spans="1:8" s="2" customFormat="1" ht="13.5" customHeight="1">
      <c r="A391" s="184"/>
      <c r="B391" s="185"/>
      <c r="C391" s="185"/>
      <c r="D391" s="185" t="s">
        <v>390</v>
      </c>
      <c r="E391" s="185"/>
      <c r="F391" s="186">
        <v>10.8</v>
      </c>
      <c r="G391" s="187"/>
      <c r="H391" s="188"/>
    </row>
    <row r="392" spans="1:8" s="2" customFormat="1" ht="13.5" customHeight="1">
      <c r="A392" s="184"/>
      <c r="B392" s="185"/>
      <c r="C392" s="185"/>
      <c r="D392" s="185" t="s">
        <v>391</v>
      </c>
      <c r="E392" s="185"/>
      <c r="F392" s="186">
        <v>13</v>
      </c>
      <c r="G392" s="187"/>
      <c r="H392" s="188"/>
    </row>
    <row r="393" spans="1:8" s="2" customFormat="1" ht="13.5" customHeight="1">
      <c r="A393" s="184"/>
      <c r="B393" s="185"/>
      <c r="C393" s="185"/>
      <c r="D393" s="185" t="s">
        <v>392</v>
      </c>
      <c r="E393" s="185"/>
      <c r="F393" s="186">
        <v>11.1</v>
      </c>
      <c r="G393" s="187"/>
      <c r="H393" s="188"/>
    </row>
    <row r="394" spans="1:8" s="2" customFormat="1" ht="13.5" customHeight="1">
      <c r="A394" s="184"/>
      <c r="B394" s="185"/>
      <c r="C394" s="185"/>
      <c r="D394" s="185" t="s">
        <v>393</v>
      </c>
      <c r="E394" s="185"/>
      <c r="F394" s="186">
        <v>11.4</v>
      </c>
      <c r="G394" s="187"/>
      <c r="H394" s="188"/>
    </row>
    <row r="395" spans="1:8" s="2" customFormat="1" ht="13.5" customHeight="1">
      <c r="A395" s="184"/>
      <c r="B395" s="185"/>
      <c r="C395" s="185"/>
      <c r="D395" s="185" t="s">
        <v>394</v>
      </c>
      <c r="E395" s="185"/>
      <c r="F395" s="186">
        <v>28.875</v>
      </c>
      <c r="G395" s="187"/>
      <c r="H395" s="188"/>
    </row>
    <row r="396" spans="1:8" s="2" customFormat="1" ht="13.5" customHeight="1">
      <c r="A396" s="184"/>
      <c r="B396" s="185"/>
      <c r="C396" s="185"/>
      <c r="D396" s="185" t="s">
        <v>395</v>
      </c>
      <c r="E396" s="185"/>
      <c r="F396" s="186">
        <v>10.9</v>
      </c>
      <c r="G396" s="187"/>
      <c r="H396" s="188"/>
    </row>
    <row r="397" spans="1:8" s="2" customFormat="1" ht="13.5" customHeight="1">
      <c r="A397" s="184"/>
      <c r="B397" s="185"/>
      <c r="C397" s="185"/>
      <c r="D397" s="185" t="s">
        <v>396</v>
      </c>
      <c r="E397" s="185"/>
      <c r="F397" s="186">
        <v>10.8</v>
      </c>
      <c r="G397" s="187"/>
      <c r="H397" s="188"/>
    </row>
    <row r="398" spans="1:8" s="2" customFormat="1" ht="13.5" customHeight="1">
      <c r="A398" s="169"/>
      <c r="B398" s="170"/>
      <c r="C398" s="170"/>
      <c r="D398" s="170" t="s">
        <v>397</v>
      </c>
      <c r="E398" s="170"/>
      <c r="F398" s="171">
        <v>10</v>
      </c>
      <c r="G398" s="172"/>
      <c r="H398" s="173"/>
    </row>
    <row r="399" spans="1:8" s="2" customFormat="1" ht="13.5" customHeight="1">
      <c r="A399" s="179"/>
      <c r="B399" s="180"/>
      <c r="C399" s="180"/>
      <c r="D399" s="180" t="s">
        <v>159</v>
      </c>
      <c r="E399" s="180"/>
      <c r="F399" s="181">
        <v>144.375</v>
      </c>
      <c r="G399" s="182"/>
      <c r="H399" s="183"/>
    </row>
    <row r="400" spans="1:8" s="2" customFormat="1" ht="13.5" customHeight="1">
      <c r="A400" s="174"/>
      <c r="B400" s="175"/>
      <c r="C400" s="175"/>
      <c r="D400" s="175" t="s">
        <v>147</v>
      </c>
      <c r="E400" s="175"/>
      <c r="F400" s="176">
        <v>189.01</v>
      </c>
      <c r="G400" s="177"/>
      <c r="H400" s="178"/>
    </row>
    <row r="401" spans="1:8" s="2" customFormat="1" ht="13.5" customHeight="1">
      <c r="A401" s="199">
        <v>41</v>
      </c>
      <c r="B401" s="200" t="s">
        <v>418</v>
      </c>
      <c r="C401" s="200" t="s">
        <v>449</v>
      </c>
      <c r="D401" s="200" t="s">
        <v>450</v>
      </c>
      <c r="E401" s="200" t="s">
        <v>139</v>
      </c>
      <c r="F401" s="201">
        <v>157.853</v>
      </c>
      <c r="G401" s="214">
        <v>0</v>
      </c>
      <c r="H401" s="202">
        <f>ROUND(F401*G401,2)</f>
        <v>0</v>
      </c>
    </row>
    <row r="402" spans="1:8" s="2" customFormat="1" ht="13.5" customHeight="1">
      <c r="A402" s="159"/>
      <c r="B402" s="160"/>
      <c r="C402" s="160"/>
      <c r="D402" s="160" t="s">
        <v>451</v>
      </c>
      <c r="E402" s="160"/>
      <c r="F402" s="161"/>
      <c r="G402" s="162"/>
      <c r="H402" s="163"/>
    </row>
    <row r="403" spans="1:8" s="2" customFormat="1" ht="13.5" customHeight="1">
      <c r="A403" s="154"/>
      <c r="B403" s="155"/>
      <c r="C403" s="155"/>
      <c r="D403" s="155" t="s">
        <v>452</v>
      </c>
      <c r="E403" s="155"/>
      <c r="F403" s="156">
        <v>189.01</v>
      </c>
      <c r="G403" s="157"/>
      <c r="H403" s="158"/>
    </row>
    <row r="404" spans="1:8" s="2" customFormat="1" ht="13.5" customHeight="1">
      <c r="A404" s="159"/>
      <c r="B404" s="160"/>
      <c r="C404" s="160"/>
      <c r="D404" s="160" t="s">
        <v>424</v>
      </c>
      <c r="E404" s="160"/>
      <c r="F404" s="161"/>
      <c r="G404" s="162"/>
      <c r="H404" s="163"/>
    </row>
    <row r="405" spans="1:8" s="2" customFormat="1" ht="24" customHeight="1">
      <c r="A405" s="164"/>
      <c r="B405" s="165"/>
      <c r="C405" s="165"/>
      <c r="D405" s="165" t="s">
        <v>453</v>
      </c>
      <c r="E405" s="165"/>
      <c r="F405" s="166">
        <v>-10.92</v>
      </c>
      <c r="G405" s="167"/>
      <c r="H405" s="168"/>
    </row>
    <row r="406" spans="1:8" s="2" customFormat="1" ht="24" customHeight="1">
      <c r="A406" s="169"/>
      <c r="B406" s="170"/>
      <c r="C406" s="170"/>
      <c r="D406" s="170" t="s">
        <v>454</v>
      </c>
      <c r="E406" s="170"/>
      <c r="F406" s="171">
        <v>-21.8</v>
      </c>
      <c r="G406" s="172"/>
      <c r="H406" s="173"/>
    </row>
    <row r="407" spans="1:8" s="2" customFormat="1" ht="13.5" customHeight="1">
      <c r="A407" s="174"/>
      <c r="B407" s="175"/>
      <c r="C407" s="175"/>
      <c r="D407" s="175" t="s">
        <v>147</v>
      </c>
      <c r="E407" s="175"/>
      <c r="F407" s="176">
        <v>156.29</v>
      </c>
      <c r="G407" s="177"/>
      <c r="H407" s="178"/>
    </row>
    <row r="408" spans="1:8" s="2" customFormat="1" ht="13.5" customHeight="1">
      <c r="A408" s="154"/>
      <c r="B408" s="155"/>
      <c r="C408" s="155"/>
      <c r="D408" s="155" t="s">
        <v>455</v>
      </c>
      <c r="E408" s="155"/>
      <c r="F408" s="156">
        <v>157.8529</v>
      </c>
      <c r="G408" s="157"/>
      <c r="H408" s="158"/>
    </row>
    <row r="409" spans="1:8" s="2" customFormat="1" ht="13.5" customHeight="1">
      <c r="A409" s="199">
        <v>42</v>
      </c>
      <c r="B409" s="200" t="s">
        <v>418</v>
      </c>
      <c r="C409" s="200" t="s">
        <v>456</v>
      </c>
      <c r="D409" s="200" t="s">
        <v>457</v>
      </c>
      <c r="E409" s="200" t="s">
        <v>139</v>
      </c>
      <c r="F409" s="201">
        <v>33.047</v>
      </c>
      <c r="G409" s="214">
        <v>0</v>
      </c>
      <c r="H409" s="202">
        <f>ROUND(F409*G409,2)</f>
        <v>0</v>
      </c>
    </row>
    <row r="410" spans="1:8" s="2" customFormat="1" ht="13.5" customHeight="1">
      <c r="A410" s="159"/>
      <c r="B410" s="160"/>
      <c r="C410" s="160"/>
      <c r="D410" s="160" t="s">
        <v>458</v>
      </c>
      <c r="E410" s="160"/>
      <c r="F410" s="161"/>
      <c r="G410" s="162"/>
      <c r="H410" s="163"/>
    </row>
    <row r="411" spans="1:8" s="2" customFormat="1" ht="13.5" customHeight="1">
      <c r="A411" s="164"/>
      <c r="B411" s="165"/>
      <c r="C411" s="165"/>
      <c r="D411" s="165" t="s">
        <v>459</v>
      </c>
      <c r="E411" s="165"/>
      <c r="F411" s="166">
        <v>10.92</v>
      </c>
      <c r="G411" s="167"/>
      <c r="H411" s="168"/>
    </row>
    <row r="412" spans="1:8" s="2" customFormat="1" ht="24" customHeight="1">
      <c r="A412" s="169"/>
      <c r="B412" s="170"/>
      <c r="C412" s="170"/>
      <c r="D412" s="170" t="s">
        <v>460</v>
      </c>
      <c r="E412" s="170"/>
      <c r="F412" s="171">
        <v>21.8</v>
      </c>
      <c r="G412" s="172"/>
      <c r="H412" s="173"/>
    </row>
    <row r="413" spans="1:8" s="2" customFormat="1" ht="13.5" customHeight="1">
      <c r="A413" s="179"/>
      <c r="B413" s="180"/>
      <c r="C413" s="180"/>
      <c r="D413" s="180" t="s">
        <v>159</v>
      </c>
      <c r="E413" s="180"/>
      <c r="F413" s="181">
        <v>32.72</v>
      </c>
      <c r="G413" s="182"/>
      <c r="H413" s="183"/>
    </row>
    <row r="414" spans="1:8" s="2" customFormat="1" ht="13.5" customHeight="1">
      <c r="A414" s="154"/>
      <c r="B414" s="155"/>
      <c r="C414" s="155"/>
      <c r="D414" s="155" t="s">
        <v>461</v>
      </c>
      <c r="E414" s="155"/>
      <c r="F414" s="156">
        <v>33.0472</v>
      </c>
      <c r="G414" s="157"/>
      <c r="H414" s="158"/>
    </row>
    <row r="415" spans="1:8" s="2" customFormat="1" ht="21" customHeight="1">
      <c r="A415" s="117"/>
      <c r="B415" s="126"/>
      <c r="C415" s="126" t="s">
        <v>36</v>
      </c>
      <c r="D415" s="126" t="s">
        <v>129</v>
      </c>
      <c r="E415" s="126"/>
      <c r="F415" s="127"/>
      <c r="G415" s="128"/>
      <c r="H415" s="128">
        <f>SUM(H416)</f>
        <v>0</v>
      </c>
    </row>
    <row r="416" spans="1:8" s="2" customFormat="1" ht="24" customHeight="1">
      <c r="A416" s="147">
        <v>43</v>
      </c>
      <c r="B416" s="148" t="s">
        <v>462</v>
      </c>
      <c r="C416" s="148" t="s">
        <v>463</v>
      </c>
      <c r="D416" s="148" t="s">
        <v>464</v>
      </c>
      <c r="E416" s="148" t="s">
        <v>188</v>
      </c>
      <c r="F416" s="149">
        <v>7</v>
      </c>
      <c r="G416" s="212">
        <v>0</v>
      </c>
      <c r="H416" s="153">
        <f>ROUND(F416*G416,2)</f>
        <v>0</v>
      </c>
    </row>
    <row r="417" spans="1:8" s="2" customFormat="1" ht="13.5" customHeight="1">
      <c r="A417" s="164"/>
      <c r="B417" s="165"/>
      <c r="C417" s="165"/>
      <c r="D417" s="165" t="s">
        <v>465</v>
      </c>
      <c r="E417" s="165"/>
      <c r="F417" s="166">
        <v>9</v>
      </c>
      <c r="G417" s="167"/>
      <c r="H417" s="168"/>
    </row>
    <row r="418" spans="1:8" s="2" customFormat="1" ht="13.5" customHeight="1">
      <c r="A418" s="169"/>
      <c r="B418" s="170"/>
      <c r="C418" s="170"/>
      <c r="D418" s="170" t="s">
        <v>466</v>
      </c>
      <c r="E418" s="170"/>
      <c r="F418" s="171">
        <v>-2</v>
      </c>
      <c r="G418" s="172"/>
      <c r="H418" s="173"/>
    </row>
    <row r="419" spans="1:8" s="2" customFormat="1" ht="13.5" customHeight="1">
      <c r="A419" s="174"/>
      <c r="B419" s="175"/>
      <c r="C419" s="175"/>
      <c r="D419" s="175" t="s">
        <v>147</v>
      </c>
      <c r="E419" s="175"/>
      <c r="F419" s="176">
        <v>7</v>
      </c>
      <c r="G419" s="177"/>
      <c r="H419" s="178"/>
    </row>
    <row r="420" spans="1:8" s="2" customFormat="1" ht="21" customHeight="1">
      <c r="A420" s="117"/>
      <c r="B420" s="126"/>
      <c r="C420" s="126" t="s">
        <v>42</v>
      </c>
      <c r="D420" s="126" t="s">
        <v>130</v>
      </c>
      <c r="E420" s="126"/>
      <c r="F420" s="127"/>
      <c r="G420" s="128"/>
      <c r="H420" s="128">
        <f>SUM(H421,H423,H426,H428,H433,H436,H438,H440,H441,H448,H450,H457,H459,H461,H463,H468,H470,H471,H475,H476,H477,H479)</f>
        <v>0</v>
      </c>
    </row>
    <row r="421" spans="1:8" s="2" customFormat="1" ht="13.5" customHeight="1">
      <c r="A421" s="147">
        <v>44</v>
      </c>
      <c r="B421" s="148" t="s">
        <v>154</v>
      </c>
      <c r="C421" s="148" t="s">
        <v>467</v>
      </c>
      <c r="D421" s="148" t="s">
        <v>468</v>
      </c>
      <c r="E421" s="148" t="s">
        <v>143</v>
      </c>
      <c r="F421" s="149">
        <v>34.88</v>
      </c>
      <c r="G421" s="212">
        <v>0</v>
      </c>
      <c r="H421" s="153">
        <f>ROUND(F421*G421,2)</f>
        <v>0</v>
      </c>
    </row>
    <row r="422" spans="1:8" s="2" customFormat="1" ht="24" customHeight="1">
      <c r="A422" s="154"/>
      <c r="B422" s="155"/>
      <c r="C422" s="155"/>
      <c r="D422" s="155" t="s">
        <v>469</v>
      </c>
      <c r="E422" s="155"/>
      <c r="F422" s="156">
        <v>34.88</v>
      </c>
      <c r="G422" s="157"/>
      <c r="H422" s="158"/>
    </row>
    <row r="423" spans="1:8" s="2" customFormat="1" ht="13.5" customHeight="1">
      <c r="A423" s="199">
        <v>45</v>
      </c>
      <c r="B423" s="200" t="s">
        <v>470</v>
      </c>
      <c r="C423" s="200" t="s">
        <v>471</v>
      </c>
      <c r="D423" s="200" t="s">
        <v>472</v>
      </c>
      <c r="E423" s="200" t="s">
        <v>473</v>
      </c>
      <c r="F423" s="201">
        <v>729.3</v>
      </c>
      <c r="G423" s="214">
        <v>0</v>
      </c>
      <c r="H423" s="202">
        <f>ROUND(F423*G423,2)</f>
        <v>0</v>
      </c>
    </row>
    <row r="424" spans="1:8" s="2" customFormat="1" ht="13.5" customHeight="1">
      <c r="A424" s="159"/>
      <c r="B424" s="160"/>
      <c r="C424" s="160"/>
      <c r="D424" s="160" t="s">
        <v>474</v>
      </c>
      <c r="E424" s="160"/>
      <c r="F424" s="161"/>
      <c r="G424" s="162"/>
      <c r="H424" s="163"/>
    </row>
    <row r="425" spans="1:8" s="2" customFormat="1" ht="13.5" customHeight="1">
      <c r="A425" s="154"/>
      <c r="B425" s="155"/>
      <c r="C425" s="155"/>
      <c r="D425" s="155" t="s">
        <v>475</v>
      </c>
      <c r="E425" s="155"/>
      <c r="F425" s="156">
        <v>729.3</v>
      </c>
      <c r="G425" s="157"/>
      <c r="H425" s="158"/>
    </row>
    <row r="426" spans="1:8" s="2" customFormat="1" ht="24" customHeight="1">
      <c r="A426" s="147">
        <v>46</v>
      </c>
      <c r="B426" s="148" t="s">
        <v>154</v>
      </c>
      <c r="C426" s="148" t="s">
        <v>476</v>
      </c>
      <c r="D426" s="148" t="s">
        <v>477</v>
      </c>
      <c r="E426" s="148" t="s">
        <v>121</v>
      </c>
      <c r="F426" s="149">
        <v>1</v>
      </c>
      <c r="G426" s="212">
        <v>0</v>
      </c>
      <c r="H426" s="153">
        <f>ROUND(F426*G426,2)</f>
        <v>0</v>
      </c>
    </row>
    <row r="427" spans="1:8" s="2" customFormat="1" ht="24" customHeight="1">
      <c r="A427" s="154"/>
      <c r="B427" s="155"/>
      <c r="C427" s="155"/>
      <c r="D427" s="155" t="s">
        <v>478</v>
      </c>
      <c r="E427" s="155"/>
      <c r="F427" s="156">
        <v>1</v>
      </c>
      <c r="G427" s="157"/>
      <c r="H427" s="158"/>
    </row>
    <row r="428" spans="1:8" s="2" customFormat="1" ht="24" customHeight="1">
      <c r="A428" s="147">
        <v>47</v>
      </c>
      <c r="B428" s="148" t="s">
        <v>154</v>
      </c>
      <c r="C428" s="148" t="s">
        <v>479</v>
      </c>
      <c r="D428" s="148" t="s">
        <v>480</v>
      </c>
      <c r="E428" s="148" t="s">
        <v>143</v>
      </c>
      <c r="F428" s="149">
        <v>107</v>
      </c>
      <c r="G428" s="212">
        <v>0</v>
      </c>
      <c r="H428" s="153">
        <f>ROUND(F428*G428,2)</f>
        <v>0</v>
      </c>
    </row>
    <row r="429" spans="1:8" s="2" customFormat="1" ht="13.5" customHeight="1">
      <c r="A429" s="159"/>
      <c r="B429" s="160"/>
      <c r="C429" s="160"/>
      <c r="D429" s="160" t="s">
        <v>481</v>
      </c>
      <c r="E429" s="160"/>
      <c r="F429" s="161"/>
      <c r="G429" s="162"/>
      <c r="H429" s="163"/>
    </row>
    <row r="430" spans="1:8" s="2" customFormat="1" ht="24" customHeight="1">
      <c r="A430" s="164"/>
      <c r="B430" s="165"/>
      <c r="C430" s="165"/>
      <c r="D430" s="165" t="s">
        <v>482</v>
      </c>
      <c r="E430" s="165"/>
      <c r="F430" s="166">
        <v>66</v>
      </c>
      <c r="G430" s="167"/>
      <c r="H430" s="168"/>
    </row>
    <row r="431" spans="1:8" s="2" customFormat="1" ht="24" customHeight="1">
      <c r="A431" s="169"/>
      <c r="B431" s="170"/>
      <c r="C431" s="170"/>
      <c r="D431" s="170" t="s">
        <v>483</v>
      </c>
      <c r="E431" s="170"/>
      <c r="F431" s="171">
        <v>41</v>
      </c>
      <c r="G431" s="172"/>
      <c r="H431" s="173"/>
    </row>
    <row r="432" spans="1:8" s="2" customFormat="1" ht="13.5" customHeight="1">
      <c r="A432" s="174"/>
      <c r="B432" s="175"/>
      <c r="C432" s="175"/>
      <c r="D432" s="175" t="s">
        <v>147</v>
      </c>
      <c r="E432" s="175"/>
      <c r="F432" s="176">
        <v>107</v>
      </c>
      <c r="G432" s="177"/>
      <c r="H432" s="178"/>
    </row>
    <row r="433" spans="1:8" s="2" customFormat="1" ht="24" customHeight="1">
      <c r="A433" s="147">
        <v>48</v>
      </c>
      <c r="B433" s="148" t="s">
        <v>154</v>
      </c>
      <c r="C433" s="148" t="s">
        <v>484</v>
      </c>
      <c r="D433" s="148" t="s">
        <v>485</v>
      </c>
      <c r="E433" s="148" t="s">
        <v>143</v>
      </c>
      <c r="F433" s="149">
        <v>39</v>
      </c>
      <c r="G433" s="212">
        <v>0</v>
      </c>
      <c r="H433" s="153">
        <f>ROUND(F433*G433,2)</f>
        <v>0</v>
      </c>
    </row>
    <row r="434" spans="1:8" s="2" customFormat="1" ht="13.5" customHeight="1">
      <c r="A434" s="159"/>
      <c r="B434" s="160"/>
      <c r="C434" s="160"/>
      <c r="D434" s="160" t="s">
        <v>157</v>
      </c>
      <c r="E434" s="160"/>
      <c r="F434" s="161"/>
      <c r="G434" s="162"/>
      <c r="H434" s="163"/>
    </row>
    <row r="435" spans="1:8" s="2" customFormat="1" ht="13.5" customHeight="1">
      <c r="A435" s="154"/>
      <c r="B435" s="155"/>
      <c r="C435" s="155"/>
      <c r="D435" s="155" t="s">
        <v>486</v>
      </c>
      <c r="E435" s="155"/>
      <c r="F435" s="156">
        <v>39</v>
      </c>
      <c r="G435" s="157"/>
      <c r="H435" s="158"/>
    </row>
    <row r="436" spans="1:8" s="2" customFormat="1" ht="13.5" customHeight="1">
      <c r="A436" s="199">
        <v>49</v>
      </c>
      <c r="B436" s="200" t="s">
        <v>418</v>
      </c>
      <c r="C436" s="200" t="s">
        <v>487</v>
      </c>
      <c r="D436" s="200" t="s">
        <v>488</v>
      </c>
      <c r="E436" s="200" t="s">
        <v>121</v>
      </c>
      <c r="F436" s="201">
        <v>78.78</v>
      </c>
      <c r="G436" s="214">
        <v>0</v>
      </c>
      <c r="H436" s="202">
        <f>ROUND(F436*G436,2)</f>
        <v>0</v>
      </c>
    </row>
    <row r="437" spans="1:8" s="2" customFormat="1" ht="13.5" customHeight="1">
      <c r="A437" s="154"/>
      <c r="B437" s="155"/>
      <c r="C437" s="155"/>
      <c r="D437" s="155" t="s">
        <v>489</v>
      </c>
      <c r="E437" s="155"/>
      <c r="F437" s="156">
        <v>78.78</v>
      </c>
      <c r="G437" s="157"/>
      <c r="H437" s="158"/>
    </row>
    <row r="438" spans="1:8" s="2" customFormat="1" ht="13.5" customHeight="1">
      <c r="A438" s="147">
        <v>50</v>
      </c>
      <c r="B438" s="148" t="s">
        <v>154</v>
      </c>
      <c r="C438" s="148" t="s">
        <v>490</v>
      </c>
      <c r="D438" s="148" t="s">
        <v>491</v>
      </c>
      <c r="E438" s="148" t="s">
        <v>143</v>
      </c>
      <c r="F438" s="149">
        <v>10.5</v>
      </c>
      <c r="G438" s="212">
        <v>0</v>
      </c>
      <c r="H438" s="153">
        <f>ROUND(F438*G438,2)</f>
        <v>0</v>
      </c>
    </row>
    <row r="439" spans="1:8" s="2" customFormat="1" ht="13.5" customHeight="1" thickBot="1">
      <c r="A439" s="154"/>
      <c r="B439" s="155"/>
      <c r="C439" s="155"/>
      <c r="D439" s="155" t="s">
        <v>492</v>
      </c>
      <c r="E439" s="155"/>
      <c r="F439" s="156">
        <v>10.5</v>
      </c>
      <c r="G439" s="157"/>
      <c r="H439" s="158"/>
    </row>
    <row r="440" spans="1:8" s="2" customFormat="1" ht="13.5" customHeight="1">
      <c r="A440" s="129">
        <v>51</v>
      </c>
      <c r="B440" s="130" t="s">
        <v>154</v>
      </c>
      <c r="C440" s="130" t="s">
        <v>493</v>
      </c>
      <c r="D440" s="130" t="s">
        <v>494</v>
      </c>
      <c r="E440" s="130" t="s">
        <v>143</v>
      </c>
      <c r="F440" s="131">
        <v>107</v>
      </c>
      <c r="G440" s="210">
        <v>0</v>
      </c>
      <c r="H440" s="133">
        <f>ROUND(F440*G440,2)</f>
        <v>0</v>
      </c>
    </row>
    <row r="441" spans="1:8" s="2" customFormat="1" ht="24" customHeight="1" thickBot="1">
      <c r="A441" s="138">
        <v>52</v>
      </c>
      <c r="B441" s="139" t="s">
        <v>154</v>
      </c>
      <c r="C441" s="139" t="s">
        <v>495</v>
      </c>
      <c r="D441" s="139" t="s">
        <v>496</v>
      </c>
      <c r="E441" s="139" t="s">
        <v>143</v>
      </c>
      <c r="F441" s="140">
        <v>148</v>
      </c>
      <c r="G441" s="211">
        <v>0</v>
      </c>
      <c r="H441" s="203">
        <f>ROUND(F441*G441,2)</f>
        <v>0</v>
      </c>
    </row>
    <row r="442" spans="1:8" s="2" customFormat="1" ht="13.5" customHeight="1">
      <c r="A442" s="189"/>
      <c r="B442" s="190"/>
      <c r="C442" s="190"/>
      <c r="D442" s="190" t="s">
        <v>497</v>
      </c>
      <c r="E442" s="190"/>
      <c r="F442" s="191"/>
      <c r="G442" s="192"/>
      <c r="H442" s="193"/>
    </row>
    <row r="443" spans="1:8" s="2" customFormat="1" ht="13.5" customHeight="1">
      <c r="A443" s="194"/>
      <c r="B443" s="195"/>
      <c r="C443" s="195"/>
      <c r="D443" s="195" t="s">
        <v>157</v>
      </c>
      <c r="E443" s="195"/>
      <c r="F443" s="196"/>
      <c r="G443" s="197"/>
      <c r="H443" s="198"/>
    </row>
    <row r="444" spans="1:8" s="2" customFormat="1" ht="13.5" customHeight="1">
      <c r="A444" s="154"/>
      <c r="B444" s="155"/>
      <c r="C444" s="155"/>
      <c r="D444" s="155" t="s">
        <v>498</v>
      </c>
      <c r="E444" s="155"/>
      <c r="F444" s="156">
        <v>70</v>
      </c>
      <c r="G444" s="157"/>
      <c r="H444" s="158"/>
    </row>
    <row r="445" spans="1:8" s="2" customFormat="1" ht="13.5" customHeight="1">
      <c r="A445" s="159"/>
      <c r="B445" s="160"/>
      <c r="C445" s="160"/>
      <c r="D445" s="160" t="s">
        <v>150</v>
      </c>
      <c r="E445" s="160"/>
      <c r="F445" s="161"/>
      <c r="G445" s="162"/>
      <c r="H445" s="163"/>
    </row>
    <row r="446" spans="1:8" s="2" customFormat="1" ht="24" customHeight="1">
      <c r="A446" s="154"/>
      <c r="B446" s="155"/>
      <c r="C446" s="155"/>
      <c r="D446" s="155" t="s">
        <v>499</v>
      </c>
      <c r="E446" s="155"/>
      <c r="F446" s="156">
        <v>78</v>
      </c>
      <c r="G446" s="157"/>
      <c r="H446" s="158"/>
    </row>
    <row r="447" spans="1:8" s="2" customFormat="1" ht="13.5" customHeight="1">
      <c r="A447" s="174"/>
      <c r="B447" s="175"/>
      <c r="C447" s="175"/>
      <c r="D447" s="175" t="s">
        <v>147</v>
      </c>
      <c r="E447" s="175"/>
      <c r="F447" s="176">
        <v>148</v>
      </c>
      <c r="G447" s="177"/>
      <c r="H447" s="178"/>
    </row>
    <row r="448" spans="1:8" s="2" customFormat="1" ht="13.5" customHeight="1">
      <c r="A448" s="199">
        <v>53</v>
      </c>
      <c r="B448" s="200" t="s">
        <v>418</v>
      </c>
      <c r="C448" s="200" t="s">
        <v>500</v>
      </c>
      <c r="D448" s="200" t="s">
        <v>501</v>
      </c>
      <c r="E448" s="200" t="s">
        <v>121</v>
      </c>
      <c r="F448" s="201">
        <v>149.48</v>
      </c>
      <c r="G448" s="214">
        <v>0</v>
      </c>
      <c r="H448" s="202">
        <f>ROUND(F448*G448,2)</f>
        <v>0</v>
      </c>
    </row>
    <row r="449" spans="1:8" s="2" customFormat="1" ht="13.5" customHeight="1">
      <c r="A449" s="154"/>
      <c r="B449" s="155"/>
      <c r="C449" s="155"/>
      <c r="D449" s="155" t="s">
        <v>502</v>
      </c>
      <c r="E449" s="155"/>
      <c r="F449" s="156">
        <v>149.48</v>
      </c>
      <c r="G449" s="157"/>
      <c r="H449" s="158"/>
    </row>
    <row r="450" spans="1:8" s="2" customFormat="1" ht="24" customHeight="1">
      <c r="A450" s="147">
        <v>54</v>
      </c>
      <c r="B450" s="148" t="s">
        <v>154</v>
      </c>
      <c r="C450" s="148" t="s">
        <v>503</v>
      </c>
      <c r="D450" s="148" t="s">
        <v>504</v>
      </c>
      <c r="E450" s="148" t="s">
        <v>143</v>
      </c>
      <c r="F450" s="149">
        <v>518.19</v>
      </c>
      <c r="G450" s="212">
        <v>0</v>
      </c>
      <c r="H450" s="153">
        <f>ROUND(F450*G450,2)</f>
        <v>0</v>
      </c>
    </row>
    <row r="451" spans="1:8" s="2" customFormat="1" ht="13.5" customHeight="1">
      <c r="A451" s="189"/>
      <c r="B451" s="190"/>
      <c r="C451" s="190"/>
      <c r="D451" s="190" t="s">
        <v>505</v>
      </c>
      <c r="E451" s="190"/>
      <c r="F451" s="191"/>
      <c r="G451" s="192"/>
      <c r="H451" s="193"/>
    </row>
    <row r="452" spans="1:8" s="2" customFormat="1" ht="13.5" customHeight="1">
      <c r="A452" s="194"/>
      <c r="B452" s="195"/>
      <c r="C452" s="195"/>
      <c r="D452" s="195" t="s">
        <v>157</v>
      </c>
      <c r="E452" s="195"/>
      <c r="F452" s="196"/>
      <c r="G452" s="197"/>
      <c r="H452" s="198"/>
    </row>
    <row r="453" spans="1:8" s="2" customFormat="1" ht="13.5" customHeight="1">
      <c r="A453" s="154"/>
      <c r="B453" s="155"/>
      <c r="C453" s="155"/>
      <c r="D453" s="155" t="s">
        <v>506</v>
      </c>
      <c r="E453" s="155"/>
      <c r="F453" s="156">
        <v>255.05</v>
      </c>
      <c r="G453" s="157"/>
      <c r="H453" s="158"/>
    </row>
    <row r="454" spans="1:8" s="2" customFormat="1" ht="13.5" customHeight="1">
      <c r="A454" s="159"/>
      <c r="B454" s="160"/>
      <c r="C454" s="160"/>
      <c r="D454" s="160" t="s">
        <v>150</v>
      </c>
      <c r="E454" s="160"/>
      <c r="F454" s="161"/>
      <c r="G454" s="162"/>
      <c r="H454" s="163"/>
    </row>
    <row r="455" spans="1:8" s="2" customFormat="1" ht="24" customHeight="1">
      <c r="A455" s="154"/>
      <c r="B455" s="155"/>
      <c r="C455" s="155"/>
      <c r="D455" s="155" t="s">
        <v>507</v>
      </c>
      <c r="E455" s="155"/>
      <c r="F455" s="156">
        <v>263.14</v>
      </c>
      <c r="G455" s="157"/>
      <c r="H455" s="158"/>
    </row>
    <row r="456" spans="1:8" s="2" customFormat="1" ht="13.5" customHeight="1">
      <c r="A456" s="174"/>
      <c r="B456" s="175"/>
      <c r="C456" s="175"/>
      <c r="D456" s="175" t="s">
        <v>147</v>
      </c>
      <c r="E456" s="175"/>
      <c r="F456" s="176">
        <v>518.19</v>
      </c>
      <c r="G456" s="177"/>
      <c r="H456" s="178"/>
    </row>
    <row r="457" spans="1:8" s="2" customFormat="1" ht="13.5" customHeight="1">
      <c r="A457" s="199">
        <v>55</v>
      </c>
      <c r="B457" s="200" t="s">
        <v>418</v>
      </c>
      <c r="C457" s="200" t="s">
        <v>508</v>
      </c>
      <c r="D457" s="200" t="s">
        <v>509</v>
      </c>
      <c r="E457" s="200" t="s">
        <v>121</v>
      </c>
      <c r="F457" s="201">
        <v>1046.744</v>
      </c>
      <c r="G457" s="214">
        <v>0</v>
      </c>
      <c r="H457" s="202">
        <f>ROUND(F457*G457,2)</f>
        <v>0</v>
      </c>
    </row>
    <row r="458" spans="1:8" s="2" customFormat="1" ht="13.5" customHeight="1">
      <c r="A458" s="154"/>
      <c r="B458" s="155"/>
      <c r="C458" s="155"/>
      <c r="D458" s="155" t="s">
        <v>510</v>
      </c>
      <c r="E458" s="155"/>
      <c r="F458" s="156">
        <v>1046.7438</v>
      </c>
      <c r="G458" s="157"/>
      <c r="H458" s="158"/>
    </row>
    <row r="459" spans="1:8" s="2" customFormat="1" ht="24" customHeight="1">
      <c r="A459" s="147">
        <v>56</v>
      </c>
      <c r="B459" s="148" t="s">
        <v>154</v>
      </c>
      <c r="C459" s="148" t="s">
        <v>511</v>
      </c>
      <c r="D459" s="148" t="s">
        <v>512</v>
      </c>
      <c r="E459" s="148" t="s">
        <v>188</v>
      </c>
      <c r="F459" s="149">
        <v>34.96</v>
      </c>
      <c r="G459" s="212">
        <v>0</v>
      </c>
      <c r="H459" s="153">
        <f>ROUND(F459*G459,2)</f>
        <v>0</v>
      </c>
    </row>
    <row r="460" spans="1:8" s="2" customFormat="1" ht="13.5" customHeight="1">
      <c r="A460" s="154"/>
      <c r="B460" s="155"/>
      <c r="C460" s="155"/>
      <c r="D460" s="155" t="s">
        <v>513</v>
      </c>
      <c r="E460" s="155"/>
      <c r="F460" s="156">
        <v>34.9595</v>
      </c>
      <c r="G460" s="157"/>
      <c r="H460" s="158"/>
    </row>
    <row r="461" spans="1:8" s="2" customFormat="1" ht="13.5" customHeight="1">
      <c r="A461" s="147">
        <v>57</v>
      </c>
      <c r="B461" s="148" t="s">
        <v>154</v>
      </c>
      <c r="C461" s="148" t="s">
        <v>514</v>
      </c>
      <c r="D461" s="148" t="s">
        <v>515</v>
      </c>
      <c r="E461" s="148" t="s">
        <v>143</v>
      </c>
      <c r="F461" s="149">
        <v>98</v>
      </c>
      <c r="G461" s="212">
        <v>0</v>
      </c>
      <c r="H461" s="153">
        <f>ROUND(F461*G461,2)</f>
        <v>0</v>
      </c>
    </row>
    <row r="462" spans="1:8" s="2" customFormat="1" ht="24" customHeight="1">
      <c r="A462" s="154"/>
      <c r="B462" s="155"/>
      <c r="C462" s="155"/>
      <c r="D462" s="155" t="s">
        <v>516</v>
      </c>
      <c r="E462" s="155"/>
      <c r="F462" s="156">
        <v>98</v>
      </c>
      <c r="G462" s="157"/>
      <c r="H462" s="158"/>
    </row>
    <row r="463" spans="1:8" s="2" customFormat="1" ht="13.5" customHeight="1">
      <c r="A463" s="147">
        <v>58</v>
      </c>
      <c r="B463" s="148" t="s">
        <v>154</v>
      </c>
      <c r="C463" s="148" t="s">
        <v>517</v>
      </c>
      <c r="D463" s="148" t="s">
        <v>518</v>
      </c>
      <c r="E463" s="148" t="s">
        <v>143</v>
      </c>
      <c r="F463" s="149">
        <v>178.51</v>
      </c>
      <c r="G463" s="212">
        <v>0</v>
      </c>
      <c r="H463" s="153">
        <f>ROUND(F463*G463,2)</f>
        <v>0</v>
      </c>
    </row>
    <row r="464" spans="1:8" s="2" customFormat="1" ht="13.5" customHeight="1">
      <c r="A464" s="159"/>
      <c r="B464" s="160"/>
      <c r="C464" s="160"/>
      <c r="D464" s="160" t="s">
        <v>519</v>
      </c>
      <c r="E464" s="160"/>
      <c r="F464" s="161"/>
      <c r="G464" s="162"/>
      <c r="H464" s="163"/>
    </row>
    <row r="465" spans="1:8" s="2" customFormat="1" ht="13.5" customHeight="1">
      <c r="A465" s="164"/>
      <c r="B465" s="165"/>
      <c r="C465" s="165"/>
      <c r="D465" s="165" t="s">
        <v>520</v>
      </c>
      <c r="E465" s="165"/>
      <c r="F465" s="166">
        <v>68.31</v>
      </c>
      <c r="G465" s="167"/>
      <c r="H465" s="168"/>
    </row>
    <row r="466" spans="1:8" s="2" customFormat="1" ht="24" customHeight="1">
      <c r="A466" s="169"/>
      <c r="B466" s="170"/>
      <c r="C466" s="170"/>
      <c r="D466" s="170" t="s">
        <v>521</v>
      </c>
      <c r="E466" s="170"/>
      <c r="F466" s="171">
        <v>110.2</v>
      </c>
      <c r="G466" s="172"/>
      <c r="H466" s="173"/>
    </row>
    <row r="467" spans="1:8" s="2" customFormat="1" ht="13.5" customHeight="1">
      <c r="A467" s="174"/>
      <c r="B467" s="175"/>
      <c r="C467" s="175"/>
      <c r="D467" s="175" t="s">
        <v>147</v>
      </c>
      <c r="E467" s="175"/>
      <c r="F467" s="176">
        <v>178.51</v>
      </c>
      <c r="G467" s="177"/>
      <c r="H467" s="178"/>
    </row>
    <row r="468" spans="1:8" s="2" customFormat="1" ht="24" customHeight="1">
      <c r="A468" s="147">
        <v>59</v>
      </c>
      <c r="B468" s="148" t="s">
        <v>154</v>
      </c>
      <c r="C468" s="148" t="s">
        <v>522</v>
      </c>
      <c r="D468" s="148" t="s">
        <v>523</v>
      </c>
      <c r="E468" s="148" t="s">
        <v>143</v>
      </c>
      <c r="F468" s="149">
        <v>39</v>
      </c>
      <c r="G468" s="212">
        <v>0</v>
      </c>
      <c r="H468" s="153">
        <f>ROUND(F468*G468,2)</f>
        <v>0</v>
      </c>
    </row>
    <row r="469" spans="1:8" s="2" customFormat="1" ht="13.5" customHeight="1" thickBot="1">
      <c r="A469" s="154"/>
      <c r="B469" s="155"/>
      <c r="C469" s="155"/>
      <c r="D469" s="155" t="s">
        <v>524</v>
      </c>
      <c r="E469" s="155"/>
      <c r="F469" s="156">
        <v>39</v>
      </c>
      <c r="G469" s="157"/>
      <c r="H469" s="158"/>
    </row>
    <row r="470" spans="1:8" s="2" customFormat="1" ht="13.5" customHeight="1">
      <c r="A470" s="129">
        <v>60</v>
      </c>
      <c r="B470" s="130" t="s">
        <v>154</v>
      </c>
      <c r="C470" s="130" t="s">
        <v>525</v>
      </c>
      <c r="D470" s="130" t="s">
        <v>526</v>
      </c>
      <c r="E470" s="130" t="s">
        <v>527</v>
      </c>
      <c r="F470" s="131">
        <v>316.767</v>
      </c>
      <c r="G470" s="210">
        <v>0</v>
      </c>
      <c r="H470" s="133">
        <f>ROUND(F470*G470,2)</f>
        <v>0</v>
      </c>
    </row>
    <row r="471" spans="1:8" s="2" customFormat="1" ht="24" customHeight="1" thickBot="1">
      <c r="A471" s="138">
        <v>61</v>
      </c>
      <c r="B471" s="139" t="s">
        <v>154</v>
      </c>
      <c r="C471" s="139" t="s">
        <v>528</v>
      </c>
      <c r="D471" s="139" t="s">
        <v>529</v>
      </c>
      <c r="E471" s="139" t="s">
        <v>527</v>
      </c>
      <c r="F471" s="140">
        <v>486.952</v>
      </c>
      <c r="G471" s="211">
        <v>0</v>
      </c>
      <c r="H471" s="203">
        <f>ROUND(F471*G471,2)</f>
        <v>0</v>
      </c>
    </row>
    <row r="472" spans="1:8" s="2" customFormat="1" ht="24" customHeight="1">
      <c r="A472" s="164"/>
      <c r="B472" s="165"/>
      <c r="C472" s="165"/>
      <c r="D472" s="165" t="s">
        <v>530</v>
      </c>
      <c r="E472" s="165"/>
      <c r="F472" s="166">
        <v>298.247</v>
      </c>
      <c r="G472" s="167"/>
      <c r="H472" s="168"/>
    </row>
    <row r="473" spans="1:8" s="2" customFormat="1" ht="24" customHeight="1">
      <c r="A473" s="169"/>
      <c r="B473" s="170"/>
      <c r="C473" s="170"/>
      <c r="D473" s="170" t="s">
        <v>531</v>
      </c>
      <c r="E473" s="170"/>
      <c r="F473" s="171">
        <v>188.705</v>
      </c>
      <c r="G473" s="172"/>
      <c r="H473" s="173"/>
    </row>
    <row r="474" spans="1:8" s="2" customFormat="1" ht="13.5" customHeight="1" thickBot="1">
      <c r="A474" s="174"/>
      <c r="B474" s="175"/>
      <c r="C474" s="175"/>
      <c r="D474" s="175" t="s">
        <v>147</v>
      </c>
      <c r="E474" s="175"/>
      <c r="F474" s="176">
        <v>486.952</v>
      </c>
      <c r="G474" s="177"/>
      <c r="H474" s="178"/>
    </row>
    <row r="475" spans="1:8" s="2" customFormat="1" ht="24" customHeight="1">
      <c r="A475" s="129">
        <v>62</v>
      </c>
      <c r="B475" s="130" t="s">
        <v>154</v>
      </c>
      <c r="C475" s="130" t="s">
        <v>532</v>
      </c>
      <c r="D475" s="130" t="s">
        <v>533</v>
      </c>
      <c r="E475" s="130" t="s">
        <v>527</v>
      </c>
      <c r="F475" s="131">
        <v>316.767</v>
      </c>
      <c r="G475" s="210">
        <v>0</v>
      </c>
      <c r="H475" s="133">
        <f>ROUND(F475*G475,2)</f>
        <v>0</v>
      </c>
    </row>
    <row r="476" spans="1:8" s="2" customFormat="1" ht="13.5" customHeight="1">
      <c r="A476" s="134">
        <v>63</v>
      </c>
      <c r="B476" s="135" t="s">
        <v>534</v>
      </c>
      <c r="C476" s="135" t="s">
        <v>535</v>
      </c>
      <c r="D476" s="135" t="s">
        <v>536</v>
      </c>
      <c r="E476" s="135" t="s">
        <v>527</v>
      </c>
      <c r="F476" s="136">
        <v>316.767</v>
      </c>
      <c r="G476" s="213">
        <v>0</v>
      </c>
      <c r="H476" s="137">
        <f>ROUND(F476*G476,2)</f>
        <v>0</v>
      </c>
    </row>
    <row r="477" spans="1:8" s="2" customFormat="1" ht="24" customHeight="1" thickBot="1">
      <c r="A477" s="138">
        <v>64</v>
      </c>
      <c r="B477" s="139" t="s">
        <v>154</v>
      </c>
      <c r="C477" s="139" t="s">
        <v>537</v>
      </c>
      <c r="D477" s="139" t="s">
        <v>538</v>
      </c>
      <c r="E477" s="139" t="s">
        <v>527</v>
      </c>
      <c r="F477" s="140">
        <v>17.155</v>
      </c>
      <c r="G477" s="211">
        <v>0</v>
      </c>
      <c r="H477" s="141">
        <f>ROUND(F477*G477,2)</f>
        <v>0</v>
      </c>
    </row>
    <row r="478" spans="1:8" s="2" customFormat="1" ht="24" customHeight="1" thickBot="1">
      <c r="A478" s="154"/>
      <c r="B478" s="155"/>
      <c r="C478" s="155"/>
      <c r="D478" s="155" t="s">
        <v>539</v>
      </c>
      <c r="E478" s="155"/>
      <c r="F478" s="156">
        <v>17.155</v>
      </c>
      <c r="G478" s="157"/>
      <c r="H478" s="158"/>
    </row>
    <row r="479" spans="1:8" s="2" customFormat="1" ht="13.5" customHeight="1">
      <c r="A479" s="147">
        <v>65</v>
      </c>
      <c r="B479" s="148" t="s">
        <v>154</v>
      </c>
      <c r="C479" s="148" t="s">
        <v>540</v>
      </c>
      <c r="D479" s="148" t="s">
        <v>541</v>
      </c>
      <c r="E479" s="148" t="s">
        <v>143</v>
      </c>
      <c r="F479" s="149">
        <v>100</v>
      </c>
      <c r="G479" s="212">
        <v>0</v>
      </c>
      <c r="H479" s="153">
        <f>ROUND(F479*G479,2)</f>
        <v>0</v>
      </c>
    </row>
    <row r="480" spans="1:8" s="2" customFormat="1" ht="13.5" customHeight="1">
      <c r="A480" s="154"/>
      <c r="B480" s="155"/>
      <c r="C480" s="155"/>
      <c r="D480" s="155" t="s">
        <v>542</v>
      </c>
      <c r="E480" s="155"/>
      <c r="F480" s="156">
        <v>100</v>
      </c>
      <c r="G480" s="157"/>
      <c r="H480" s="158"/>
    </row>
    <row r="481" spans="1:8" s="2" customFormat="1" ht="13.5" customHeight="1">
      <c r="A481" s="117"/>
      <c r="B481" s="126"/>
      <c r="C481" s="126" t="s">
        <v>131</v>
      </c>
      <c r="D481" s="126" t="s">
        <v>132</v>
      </c>
      <c r="E481" s="126"/>
      <c r="F481" s="127"/>
      <c r="G481" s="128"/>
      <c r="H481" s="128">
        <f>SUM(H482)</f>
        <v>0</v>
      </c>
    </row>
    <row r="482" spans="1:8" s="2" customFormat="1" ht="24" customHeight="1">
      <c r="A482" s="147">
        <v>66</v>
      </c>
      <c r="B482" s="148" t="s">
        <v>154</v>
      </c>
      <c r="C482" s="148" t="s">
        <v>543</v>
      </c>
      <c r="D482" s="148" t="s">
        <v>544</v>
      </c>
      <c r="E482" s="148" t="s">
        <v>527</v>
      </c>
      <c r="F482" s="149">
        <v>493.694</v>
      </c>
      <c r="G482" s="212">
        <v>0</v>
      </c>
      <c r="H482" s="153">
        <f>ROUND(F482*G482,2)</f>
        <v>0</v>
      </c>
    </row>
    <row r="483" spans="1:8" s="2" customFormat="1" ht="21" customHeight="1">
      <c r="A483" s="117"/>
      <c r="B483" s="126"/>
      <c r="C483" s="126" t="s">
        <v>47</v>
      </c>
      <c r="D483" s="126" t="s">
        <v>133</v>
      </c>
      <c r="E483" s="126"/>
      <c r="F483" s="127"/>
      <c r="G483" s="128"/>
      <c r="H483" s="128">
        <f>SUM(H484)</f>
        <v>0</v>
      </c>
    </row>
    <row r="484" spans="1:8" s="2" customFormat="1" ht="21" customHeight="1">
      <c r="A484" s="117"/>
      <c r="B484" s="126"/>
      <c r="C484" s="126" t="s">
        <v>134</v>
      </c>
      <c r="D484" s="126" t="s">
        <v>135</v>
      </c>
      <c r="E484" s="126"/>
      <c r="F484" s="127"/>
      <c r="G484" s="128"/>
      <c r="H484" s="128">
        <f>SUM(H485,H493)</f>
        <v>0</v>
      </c>
    </row>
    <row r="485" spans="1:8" s="2" customFormat="1" ht="24" customHeight="1">
      <c r="A485" s="147">
        <v>67</v>
      </c>
      <c r="B485" s="148" t="s">
        <v>134</v>
      </c>
      <c r="C485" s="148" t="s">
        <v>545</v>
      </c>
      <c r="D485" s="148" t="s">
        <v>546</v>
      </c>
      <c r="E485" s="148" t="s">
        <v>139</v>
      </c>
      <c r="F485" s="149">
        <v>111.3</v>
      </c>
      <c r="G485" s="212">
        <v>0</v>
      </c>
      <c r="H485" s="153">
        <f>ROUND(F485*G485,2)</f>
        <v>0</v>
      </c>
    </row>
    <row r="486" spans="1:8" s="2" customFormat="1" ht="13.5" customHeight="1">
      <c r="A486" s="189"/>
      <c r="B486" s="190"/>
      <c r="C486" s="190"/>
      <c r="D486" s="190" t="s">
        <v>157</v>
      </c>
      <c r="E486" s="190"/>
      <c r="F486" s="191"/>
      <c r="G486" s="192"/>
      <c r="H486" s="193"/>
    </row>
    <row r="487" spans="1:8" s="2" customFormat="1" ht="13.5" customHeight="1">
      <c r="A487" s="194"/>
      <c r="B487" s="195"/>
      <c r="C487" s="195"/>
      <c r="D487" s="195" t="s">
        <v>547</v>
      </c>
      <c r="E487" s="195"/>
      <c r="F487" s="196"/>
      <c r="G487" s="197"/>
      <c r="H487" s="198"/>
    </row>
    <row r="488" spans="1:8" s="2" customFormat="1" ht="13.5" customHeight="1">
      <c r="A488" s="154"/>
      <c r="B488" s="155"/>
      <c r="C488" s="155"/>
      <c r="D488" s="155" t="s">
        <v>548</v>
      </c>
      <c r="E488" s="155"/>
      <c r="F488" s="156">
        <v>52.8</v>
      </c>
      <c r="G488" s="157"/>
      <c r="H488" s="158"/>
    </row>
    <row r="489" spans="1:8" s="2" customFormat="1" ht="13.5" customHeight="1">
      <c r="A489" s="189"/>
      <c r="B489" s="190"/>
      <c r="C489" s="190"/>
      <c r="D489" s="190" t="s">
        <v>150</v>
      </c>
      <c r="E489" s="190"/>
      <c r="F489" s="191"/>
      <c r="G489" s="192"/>
      <c r="H489" s="193"/>
    </row>
    <row r="490" spans="1:8" s="2" customFormat="1" ht="13.5" customHeight="1">
      <c r="A490" s="194"/>
      <c r="B490" s="195"/>
      <c r="C490" s="195"/>
      <c r="D490" s="195" t="s">
        <v>547</v>
      </c>
      <c r="E490" s="195"/>
      <c r="F490" s="196"/>
      <c r="G490" s="197"/>
      <c r="H490" s="198"/>
    </row>
    <row r="491" spans="1:8" s="2" customFormat="1" ht="13.5" customHeight="1">
      <c r="A491" s="154"/>
      <c r="B491" s="155"/>
      <c r="C491" s="155"/>
      <c r="D491" s="155" t="s">
        <v>549</v>
      </c>
      <c r="E491" s="155"/>
      <c r="F491" s="156">
        <v>58.5</v>
      </c>
      <c r="G491" s="157"/>
      <c r="H491" s="158"/>
    </row>
    <row r="492" spans="1:8" s="2" customFormat="1" ht="13.5" customHeight="1">
      <c r="A492" s="174"/>
      <c r="B492" s="175"/>
      <c r="C492" s="175"/>
      <c r="D492" s="175" t="s">
        <v>147</v>
      </c>
      <c r="E492" s="175"/>
      <c r="F492" s="176">
        <v>111.3</v>
      </c>
      <c r="G492" s="177"/>
      <c r="H492" s="178"/>
    </row>
    <row r="493" spans="1:8" s="2" customFormat="1" ht="13.5" customHeight="1">
      <c r="A493" s="199">
        <v>68</v>
      </c>
      <c r="B493" s="200" t="s">
        <v>550</v>
      </c>
      <c r="C493" s="200" t="s">
        <v>551</v>
      </c>
      <c r="D493" s="200" t="s">
        <v>552</v>
      </c>
      <c r="E493" s="200" t="s">
        <v>139</v>
      </c>
      <c r="F493" s="201">
        <v>133.56</v>
      </c>
      <c r="G493" s="214">
        <v>0</v>
      </c>
      <c r="H493" s="202">
        <f>ROUND(F493*G493,2)</f>
        <v>0</v>
      </c>
    </row>
    <row r="494" spans="1:8" s="2" customFormat="1" ht="13.5" customHeight="1">
      <c r="A494" s="154"/>
      <c r="B494" s="155"/>
      <c r="C494" s="155"/>
      <c r="D494" s="155" t="s">
        <v>553</v>
      </c>
      <c r="E494" s="155"/>
      <c r="F494" s="156">
        <v>133.56</v>
      </c>
      <c r="G494" s="157"/>
      <c r="H494" s="158"/>
    </row>
    <row r="495" spans="1:8" s="2" customFormat="1" ht="21" customHeight="1">
      <c r="A495" s="142"/>
      <c r="B495" s="123"/>
      <c r="C495" s="123"/>
      <c r="D495" s="123" t="s">
        <v>109</v>
      </c>
      <c r="E495" s="123"/>
      <c r="F495" s="125"/>
      <c r="G495" s="124"/>
      <c r="H495" s="124">
        <f>SUM(H11,H483)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W33" sqref="W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0" t="s">
        <v>605</v>
      </c>
      <c r="F5" s="221"/>
      <c r="G5" s="221"/>
      <c r="H5" s="221"/>
      <c r="I5" s="221"/>
      <c r="J5" s="221"/>
      <c r="K5" s="221"/>
      <c r="L5" s="222"/>
      <c r="M5" s="17"/>
      <c r="N5" s="17"/>
      <c r="O5" s="226" t="s">
        <v>2</v>
      </c>
      <c r="P5" s="22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23" t="s">
        <v>554</v>
      </c>
      <c r="F6" s="224"/>
      <c r="G6" s="224"/>
      <c r="H6" s="224"/>
      <c r="I6" s="224"/>
      <c r="J6" s="224"/>
      <c r="K6" s="224"/>
      <c r="L6" s="225"/>
      <c r="M6" s="17"/>
      <c r="N6" s="17"/>
      <c r="O6" s="226" t="s">
        <v>4</v>
      </c>
      <c r="P6" s="226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216"/>
      <c r="F7" s="217"/>
      <c r="G7" s="217"/>
      <c r="H7" s="217"/>
      <c r="I7" s="217"/>
      <c r="J7" s="217"/>
      <c r="K7" s="217"/>
      <c r="L7" s="218"/>
      <c r="M7" s="17"/>
      <c r="N7" s="17"/>
      <c r="O7" s="226" t="s">
        <v>5</v>
      </c>
      <c r="P7" s="226"/>
      <c r="Q7" s="23"/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6" t="s">
        <v>6</v>
      </c>
      <c r="P8" s="226"/>
      <c r="Q8" s="17" t="s">
        <v>7</v>
      </c>
      <c r="R8" s="17"/>
      <c r="S8" s="20"/>
    </row>
    <row r="9" spans="1:19" s="2" customFormat="1" ht="24.75" customHeight="1">
      <c r="A9" s="16"/>
      <c r="B9" s="17" t="s">
        <v>8</v>
      </c>
      <c r="C9" s="17"/>
      <c r="D9" s="17"/>
      <c r="E9" s="227" t="s">
        <v>9</v>
      </c>
      <c r="F9" s="228"/>
      <c r="G9" s="228"/>
      <c r="H9" s="228"/>
      <c r="I9" s="228"/>
      <c r="J9" s="228"/>
      <c r="K9" s="228"/>
      <c r="L9" s="229"/>
      <c r="M9" s="17"/>
      <c r="N9" s="17"/>
      <c r="O9" s="236" t="s">
        <v>10</v>
      </c>
      <c r="P9" s="237"/>
      <c r="Q9" s="25"/>
      <c r="R9" s="27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0" t="s">
        <v>12</v>
      </c>
      <c r="F10" s="231"/>
      <c r="G10" s="231"/>
      <c r="H10" s="231"/>
      <c r="I10" s="231"/>
      <c r="J10" s="231"/>
      <c r="K10" s="231"/>
      <c r="L10" s="232"/>
      <c r="M10" s="17"/>
      <c r="N10" s="17"/>
      <c r="O10" s="236" t="s">
        <v>13</v>
      </c>
      <c r="P10" s="237"/>
      <c r="Q10" s="25"/>
      <c r="R10" s="27"/>
      <c r="S10" s="20"/>
    </row>
    <row r="11" spans="1:19" s="2" customFormat="1" ht="24.75" customHeight="1">
      <c r="A11" s="16"/>
      <c r="B11" s="17" t="s">
        <v>14</v>
      </c>
      <c r="C11" s="17"/>
      <c r="D11" s="17"/>
      <c r="E11" s="233"/>
      <c r="F11" s="234"/>
      <c r="G11" s="234"/>
      <c r="H11" s="234"/>
      <c r="I11" s="234"/>
      <c r="J11" s="234"/>
      <c r="K11" s="234"/>
      <c r="L11" s="235"/>
      <c r="M11" s="17"/>
      <c r="N11" s="17"/>
      <c r="O11" s="236"/>
      <c r="P11" s="237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219" t="s">
        <v>17</v>
      </c>
      <c r="P13" s="21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238">
        <v>42210</v>
      </c>
      <c r="P14" s="237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18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19</v>
      </c>
      <c r="B17" s="41"/>
      <c r="C17" s="41"/>
      <c r="D17" s="42"/>
      <c r="E17" s="43" t="s">
        <v>20</v>
      </c>
      <c r="F17" s="42"/>
      <c r="G17" s="43" t="s">
        <v>21</v>
      </c>
      <c r="H17" s="41"/>
      <c r="I17" s="42"/>
      <c r="J17" s="43" t="s">
        <v>22</v>
      </c>
      <c r="K17" s="41"/>
      <c r="L17" s="43" t="s">
        <v>23</v>
      </c>
      <c r="M17" s="41"/>
      <c r="N17" s="41"/>
      <c r="O17" s="41"/>
      <c r="P17" s="42"/>
      <c r="Q17" s="43" t="s">
        <v>24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25</v>
      </c>
      <c r="F19" s="37"/>
      <c r="G19" s="37"/>
      <c r="H19" s="37"/>
      <c r="I19" s="37"/>
      <c r="J19" s="55" t="s">
        <v>26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27</v>
      </c>
      <c r="B20" s="57"/>
      <c r="C20" s="58" t="s">
        <v>28</v>
      </c>
      <c r="D20" s="59"/>
      <c r="E20" s="59"/>
      <c r="F20" s="60"/>
      <c r="G20" s="56" t="s">
        <v>29</v>
      </c>
      <c r="H20" s="61"/>
      <c r="I20" s="58" t="s">
        <v>30</v>
      </c>
      <c r="J20" s="59"/>
      <c r="K20" s="59"/>
      <c r="L20" s="56" t="s">
        <v>31</v>
      </c>
      <c r="M20" s="61"/>
      <c r="N20" s="58" t="s">
        <v>32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33</v>
      </c>
      <c r="B21" s="64" t="s">
        <v>34</v>
      </c>
      <c r="C21" s="65"/>
      <c r="D21" s="66" t="s">
        <v>35</v>
      </c>
      <c r="E21" s="67">
        <v>0</v>
      </c>
      <c r="F21" s="68"/>
      <c r="G21" s="63" t="s">
        <v>36</v>
      </c>
      <c r="H21" s="69" t="s">
        <v>37</v>
      </c>
      <c r="I21" s="70"/>
      <c r="J21" s="71">
        <v>0</v>
      </c>
      <c r="K21" s="72"/>
      <c r="L21" s="63" t="s">
        <v>38</v>
      </c>
      <c r="M21" s="73" t="s">
        <v>39</v>
      </c>
      <c r="N21" s="74"/>
      <c r="O21" s="74"/>
      <c r="P21" s="74"/>
      <c r="Q21" s="75">
        <v>0.0325</v>
      </c>
      <c r="R21" s="67">
        <f>ROUND(E27/100*3.25,2)</f>
        <v>0</v>
      </c>
      <c r="S21" s="68"/>
    </row>
    <row r="22" spans="1:19" s="2" customFormat="1" ht="19.5" customHeight="1">
      <c r="A22" s="63" t="s">
        <v>40</v>
      </c>
      <c r="B22" s="76"/>
      <c r="C22" s="77"/>
      <c r="D22" s="66" t="s">
        <v>41</v>
      </c>
      <c r="E22" s="67">
        <f>SUM('DIO - 1. Rekapitulace rozpočtu '!D10)</f>
        <v>0</v>
      </c>
      <c r="F22" s="68"/>
      <c r="G22" s="63" t="s">
        <v>42</v>
      </c>
      <c r="H22" s="17" t="s">
        <v>43</v>
      </c>
      <c r="I22" s="70"/>
      <c r="J22" s="71">
        <v>0</v>
      </c>
      <c r="K22" s="72"/>
      <c r="L22" s="63" t="s">
        <v>44</v>
      </c>
      <c r="M22" s="73" t="s">
        <v>45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46</v>
      </c>
      <c r="B23" s="64" t="s">
        <v>47</v>
      </c>
      <c r="C23" s="65"/>
      <c r="D23" s="66" t="s">
        <v>35</v>
      </c>
      <c r="E23" s="67">
        <v>0</v>
      </c>
      <c r="F23" s="68"/>
      <c r="G23" s="63" t="s">
        <v>48</v>
      </c>
      <c r="H23" s="69" t="s">
        <v>49</v>
      </c>
      <c r="I23" s="70"/>
      <c r="J23" s="71">
        <v>0</v>
      </c>
      <c r="K23" s="72"/>
      <c r="L23" s="63" t="s">
        <v>50</v>
      </c>
      <c r="M23" s="73" t="s">
        <v>51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52</v>
      </c>
      <c r="B24" s="76"/>
      <c r="C24" s="77"/>
      <c r="D24" s="66" t="s">
        <v>41</v>
      </c>
      <c r="E24" s="67">
        <v>0</v>
      </c>
      <c r="F24" s="68"/>
      <c r="G24" s="63" t="s">
        <v>53</v>
      </c>
      <c r="H24" s="69"/>
      <c r="I24" s="70"/>
      <c r="J24" s="71">
        <v>0</v>
      </c>
      <c r="K24" s="72"/>
      <c r="L24" s="63" t="s">
        <v>54</v>
      </c>
      <c r="M24" s="73" t="s">
        <v>55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56</v>
      </c>
      <c r="B25" s="64" t="s">
        <v>57</v>
      </c>
      <c r="C25" s="65"/>
      <c r="D25" s="66" t="s">
        <v>35</v>
      </c>
      <c r="E25" s="67">
        <v>0</v>
      </c>
      <c r="F25" s="68"/>
      <c r="G25" s="78"/>
      <c r="H25" s="74"/>
      <c r="I25" s="70"/>
      <c r="J25" s="71"/>
      <c r="K25" s="72"/>
      <c r="L25" s="63" t="s">
        <v>58</v>
      </c>
      <c r="M25" s="73" t="s">
        <v>96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60</v>
      </c>
      <c r="B26" s="76"/>
      <c r="C26" s="77"/>
      <c r="D26" s="66" t="s">
        <v>41</v>
      </c>
      <c r="E26" s="67">
        <v>0</v>
      </c>
      <c r="F26" s="68"/>
      <c r="G26" s="78"/>
      <c r="H26" s="74"/>
      <c r="I26" s="70"/>
      <c r="J26" s="71"/>
      <c r="K26" s="72"/>
      <c r="L26" s="63" t="s">
        <v>61</v>
      </c>
      <c r="M26" s="69" t="s">
        <v>62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63</v>
      </c>
      <c r="B27" s="79" t="s">
        <v>64</v>
      </c>
      <c r="C27" s="74"/>
      <c r="D27" s="70"/>
      <c r="E27" s="80">
        <f>SUM(E21:E26)</f>
        <v>0</v>
      </c>
      <c r="F27" s="39"/>
      <c r="G27" s="63" t="s">
        <v>65</v>
      </c>
      <c r="H27" s="79" t="s">
        <v>66</v>
      </c>
      <c r="I27" s="70"/>
      <c r="J27" s="81"/>
      <c r="K27" s="82"/>
      <c r="L27" s="63" t="s">
        <v>67</v>
      </c>
      <c r="M27" s="79" t="s">
        <v>68</v>
      </c>
      <c r="N27" s="74"/>
      <c r="O27" s="74"/>
      <c r="P27" s="74"/>
      <c r="Q27" s="70"/>
      <c r="R27" s="80">
        <f>SUM(R21:R26)</f>
        <v>0</v>
      </c>
      <c r="S27" s="39"/>
    </row>
    <row r="28" spans="1:19" s="2" customFormat="1" ht="19.5" customHeight="1">
      <c r="A28" s="83" t="s">
        <v>69</v>
      </c>
      <c r="B28" s="84" t="s">
        <v>70</v>
      </c>
      <c r="C28" s="85"/>
      <c r="D28" s="86"/>
      <c r="E28" s="87">
        <v>0</v>
      </c>
      <c r="F28" s="35"/>
      <c r="G28" s="83" t="s">
        <v>71</v>
      </c>
      <c r="H28" s="84" t="s">
        <v>72</v>
      </c>
      <c r="I28" s="86"/>
      <c r="J28" s="88">
        <v>0</v>
      </c>
      <c r="K28" s="89"/>
      <c r="L28" s="83" t="s">
        <v>73</v>
      </c>
      <c r="M28" s="84" t="s">
        <v>74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11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75</v>
      </c>
      <c r="M29" s="42"/>
      <c r="N29" s="58" t="s">
        <v>76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77</v>
      </c>
      <c r="M30" s="69" t="s">
        <v>78</v>
      </c>
      <c r="N30" s="74"/>
      <c r="O30" s="74"/>
      <c r="P30" s="74"/>
      <c r="Q30" s="70"/>
      <c r="R30" s="80">
        <f>SUM(E27,R27)</f>
        <v>0</v>
      </c>
      <c r="S30" s="39"/>
    </row>
    <row r="31" spans="1:19" s="2" customFormat="1" ht="19.5" customHeight="1">
      <c r="A31" s="95" t="s">
        <v>79</v>
      </c>
      <c r="B31" s="96"/>
      <c r="C31" s="96"/>
      <c r="D31" s="96"/>
      <c r="E31" s="96"/>
      <c r="F31" s="77"/>
      <c r="G31" s="97" t="s">
        <v>80</v>
      </c>
      <c r="H31" s="96"/>
      <c r="I31" s="96"/>
      <c r="J31" s="96"/>
      <c r="K31" s="96"/>
      <c r="L31" s="63" t="s">
        <v>81</v>
      </c>
      <c r="M31" s="73" t="s">
        <v>82</v>
      </c>
      <c r="N31" s="98">
        <v>15</v>
      </c>
      <c r="O31" s="28" t="s">
        <v>83</v>
      </c>
      <c r="P31" s="239">
        <v>0</v>
      </c>
      <c r="Q31" s="219"/>
      <c r="R31" s="99">
        <v>0</v>
      </c>
      <c r="S31" s="100"/>
    </row>
    <row r="32" spans="1:19" s="2" customFormat="1" ht="20.25" customHeight="1">
      <c r="A32" s="101" t="s">
        <v>8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84</v>
      </c>
      <c r="M32" s="73" t="s">
        <v>82</v>
      </c>
      <c r="N32" s="98">
        <v>21</v>
      </c>
      <c r="O32" s="104" t="s">
        <v>83</v>
      </c>
      <c r="P32" s="240">
        <f>R30</f>
        <v>0</v>
      </c>
      <c r="Q32" s="241"/>
      <c r="R32" s="67">
        <f>ROUND(P32/100*21,2)</f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85</v>
      </c>
      <c r="M33" s="105" t="s">
        <v>86</v>
      </c>
      <c r="N33" s="85"/>
      <c r="O33" s="17"/>
      <c r="P33" s="85"/>
      <c r="Q33" s="86"/>
      <c r="R33" s="106">
        <f>SUM(R30:R32)</f>
        <v>0</v>
      </c>
      <c r="S33" s="27"/>
    </row>
    <row r="34" spans="1:19" s="2" customFormat="1" ht="19.5" customHeight="1">
      <c r="A34" s="95" t="s">
        <v>79</v>
      </c>
      <c r="B34" s="96"/>
      <c r="C34" s="96"/>
      <c r="D34" s="96"/>
      <c r="E34" s="96"/>
      <c r="F34" s="77"/>
      <c r="G34" s="97" t="s">
        <v>80</v>
      </c>
      <c r="H34" s="96"/>
      <c r="I34" s="96"/>
      <c r="J34" s="96"/>
      <c r="K34" s="96"/>
      <c r="L34" s="56" t="s">
        <v>87</v>
      </c>
      <c r="M34" s="42"/>
      <c r="N34" s="58" t="s">
        <v>88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14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89</v>
      </c>
      <c r="M35" s="69" t="s">
        <v>90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91</v>
      </c>
      <c r="M36" s="69" t="s">
        <v>92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79</v>
      </c>
      <c r="B37" s="34"/>
      <c r="C37" s="34"/>
      <c r="D37" s="34"/>
      <c r="E37" s="34"/>
      <c r="F37" s="109"/>
      <c r="G37" s="110" t="s">
        <v>80</v>
      </c>
      <c r="H37" s="34"/>
      <c r="I37" s="34"/>
      <c r="J37" s="34"/>
      <c r="K37" s="34"/>
      <c r="L37" s="83" t="s">
        <v>93</v>
      </c>
      <c r="M37" s="84" t="s">
        <v>94</v>
      </c>
      <c r="N37" s="85"/>
      <c r="O37" s="34"/>
      <c r="P37" s="85"/>
      <c r="Q37" s="86"/>
      <c r="R37" s="48">
        <v>0</v>
      </c>
      <c r="S37" s="111"/>
    </row>
  </sheetData>
  <sheetProtection/>
  <mergeCells count="17">
    <mergeCell ref="E7:L7"/>
    <mergeCell ref="O13:P13"/>
    <mergeCell ref="E5:L5"/>
    <mergeCell ref="E6:L6"/>
    <mergeCell ref="O5:P5"/>
    <mergeCell ref="O6:P6"/>
    <mergeCell ref="E9:L9"/>
    <mergeCell ref="E10:L10"/>
    <mergeCell ref="E11:L11"/>
    <mergeCell ref="O9:P9"/>
    <mergeCell ref="O14:P14"/>
    <mergeCell ref="P31:Q31"/>
    <mergeCell ref="P32:Q32"/>
    <mergeCell ref="O7:P7"/>
    <mergeCell ref="O8:P8"/>
    <mergeCell ref="O10:P10"/>
    <mergeCell ref="O11:P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PageLayoutView="0" workbookViewId="0" topLeftCell="A1">
      <selection activeCell="C6" sqref="C6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2" t="s">
        <v>97</v>
      </c>
      <c r="B1" s="113"/>
      <c r="C1" s="113"/>
      <c r="D1" s="113"/>
      <c r="E1" s="113"/>
      <c r="F1" s="113"/>
      <c r="G1" s="113"/>
    </row>
    <row r="2" spans="1:7" s="2" customFormat="1" ht="17.25" customHeight="1">
      <c r="A2" s="114" t="s">
        <v>606</v>
      </c>
      <c r="B2" s="115"/>
      <c r="C2" s="115"/>
      <c r="D2" s="113"/>
      <c r="E2" s="113"/>
      <c r="F2" s="113"/>
      <c r="G2" s="113"/>
    </row>
    <row r="3" spans="1:7" s="2" customFormat="1" ht="12.75" customHeight="1">
      <c r="A3" s="114" t="s">
        <v>555</v>
      </c>
      <c r="B3" s="115"/>
      <c r="C3" s="115" t="s">
        <v>99</v>
      </c>
      <c r="D3" s="113"/>
      <c r="E3" s="113"/>
      <c r="F3" s="113"/>
      <c r="G3" s="113"/>
    </row>
    <row r="4" spans="1:7" s="2" customFormat="1" ht="12.75" customHeight="1">
      <c r="A4" s="114"/>
      <c r="B4" s="114"/>
      <c r="C4" s="115" t="s">
        <v>100</v>
      </c>
      <c r="D4" s="113"/>
      <c r="E4" s="113"/>
      <c r="F4" s="113"/>
      <c r="G4" s="113"/>
    </row>
    <row r="5" spans="1:7" s="2" customFormat="1" ht="12.75" customHeight="1">
      <c r="A5" s="115" t="s">
        <v>101</v>
      </c>
      <c r="B5" s="115"/>
      <c r="C5" s="115" t="s">
        <v>607</v>
      </c>
      <c r="D5" s="113"/>
      <c r="E5" s="113"/>
      <c r="F5" s="113"/>
      <c r="G5" s="113"/>
    </row>
    <row r="6" spans="1:7" s="2" customFormat="1" ht="6" customHeight="1">
      <c r="A6" s="113"/>
      <c r="B6" s="113"/>
      <c r="C6" s="113"/>
      <c r="D6" s="113"/>
      <c r="E6" s="113"/>
      <c r="F6" s="113"/>
      <c r="G6" s="113"/>
    </row>
    <row r="7" spans="1:7" s="2" customFormat="1" ht="22.5" customHeight="1">
      <c r="A7" s="118" t="s">
        <v>102</v>
      </c>
      <c r="B7" s="118" t="s">
        <v>103</v>
      </c>
      <c r="C7" s="118" t="s">
        <v>104</v>
      </c>
      <c r="D7" s="118" t="s">
        <v>41</v>
      </c>
      <c r="E7" s="118" t="s">
        <v>105</v>
      </c>
      <c r="F7" s="118" t="s">
        <v>106</v>
      </c>
      <c r="G7" s="118" t="s">
        <v>107</v>
      </c>
    </row>
    <row r="8" spans="1:7" s="2" customFormat="1" ht="12.75" customHeight="1">
      <c r="A8" s="118" t="s">
        <v>33</v>
      </c>
      <c r="B8" s="118" t="s">
        <v>40</v>
      </c>
      <c r="C8" s="118" t="s">
        <v>46</v>
      </c>
      <c r="D8" s="118" t="s">
        <v>52</v>
      </c>
      <c r="E8" s="118" t="s">
        <v>56</v>
      </c>
      <c r="F8" s="118" t="s">
        <v>60</v>
      </c>
      <c r="G8" s="118" t="s">
        <v>63</v>
      </c>
    </row>
    <row r="9" spans="1:7" s="2" customFormat="1" ht="4.5" customHeight="1">
      <c r="A9" s="119"/>
      <c r="B9" s="119"/>
      <c r="C9" s="119"/>
      <c r="D9" s="119"/>
      <c r="E9" s="119"/>
      <c r="F9" s="119"/>
      <c r="G9" s="119"/>
    </row>
    <row r="10" spans="1:7" s="2" customFormat="1" ht="16.5" customHeight="1">
      <c r="A10" s="120" t="s">
        <v>34</v>
      </c>
      <c r="B10" s="120" t="s">
        <v>124</v>
      </c>
      <c r="C10" s="121">
        <v>0</v>
      </c>
      <c r="D10" s="121">
        <f>SUM(D11)</f>
        <v>0</v>
      </c>
      <c r="E10" s="121">
        <f>SUM(C10:D10)</f>
        <v>0</v>
      </c>
      <c r="F10" s="122">
        <v>0</v>
      </c>
      <c r="G10" s="122">
        <v>0</v>
      </c>
    </row>
    <row r="11" spans="1:7" s="2" customFormat="1" ht="15" customHeight="1">
      <c r="A11" s="150" t="s">
        <v>42</v>
      </c>
      <c r="B11" s="150" t="s">
        <v>130</v>
      </c>
      <c r="C11" s="151">
        <v>0</v>
      </c>
      <c r="D11" s="151">
        <f>SUM('DIO - 3. Rozpočet s výkazem vým'!H11)</f>
        <v>0</v>
      </c>
      <c r="E11" s="151">
        <f>SUM(C11:D11)</f>
        <v>0</v>
      </c>
      <c r="F11" s="152">
        <v>0</v>
      </c>
      <c r="G11" s="152">
        <v>0</v>
      </c>
    </row>
    <row r="12" spans="1:7" s="2" customFormat="1" ht="21" customHeight="1">
      <c r="A12" s="123"/>
      <c r="B12" s="123" t="s">
        <v>109</v>
      </c>
      <c r="C12" s="124">
        <v>0</v>
      </c>
      <c r="D12" s="124">
        <f>SUM(D10)</f>
        <v>0</v>
      </c>
      <c r="E12" s="124">
        <f>SUM(C12:D12)</f>
        <v>0</v>
      </c>
      <c r="F12" s="125">
        <v>0</v>
      </c>
      <c r="G12" s="125">
        <v>0</v>
      </c>
    </row>
  </sheetData>
  <sheetProtection/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</cp:lastModifiedBy>
  <dcterms:modified xsi:type="dcterms:W3CDTF">2016-02-03T10:41:16Z</dcterms:modified>
  <cp:category/>
  <cp:version/>
  <cp:contentType/>
  <cp:contentStatus/>
</cp:coreProperties>
</file>